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f-fls01\AUTHORIZATION$\MM\ПРОМЕНИ ПРАВИЛНИК 2014-2020\МЯРКА 20 ВСИЧКО\осигурителен доход 01.01.2024\"/>
    </mc:Choice>
  </mc:AlternateContent>
  <bookViews>
    <workbookView xWindow="0" yWindow="0" windowWidth="28800" windowHeight="11400" activeTab="2"/>
  </bookViews>
  <sheets>
    <sheet name="2021" sheetId="1" r:id="rId1"/>
    <sheet name="01.04.2022" sheetId="2" r:id="rId2"/>
    <sheet name="01.01.2024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9" i="3" l="1"/>
  <c r="AP9" i="3" s="1"/>
  <c r="AE10" i="3"/>
  <c r="AL10" i="3" s="1"/>
  <c r="AE11" i="3"/>
  <c r="AE12" i="3"/>
  <c r="AE13" i="3"/>
  <c r="AE14" i="3"/>
  <c r="AE15" i="3"/>
  <c r="AE16" i="3"/>
  <c r="AE17" i="3"/>
  <c r="AE18" i="3"/>
  <c r="AH18" i="3" s="1"/>
  <c r="AE19" i="3"/>
  <c r="AE20" i="3"/>
  <c r="AE21" i="3"/>
  <c r="AE22" i="3"/>
  <c r="AE23" i="3"/>
  <c r="AE24" i="3"/>
  <c r="AQ24" i="3" s="1"/>
  <c r="AE8" i="3"/>
  <c r="AN8" i="3" s="1"/>
  <c r="N25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8" i="3"/>
  <c r="AR25" i="3"/>
  <c r="AO25" i="3"/>
  <c r="AM25" i="3"/>
  <c r="AJ25" i="3"/>
  <c r="AD25" i="3"/>
  <c r="AC25" i="3"/>
  <c r="Z25" i="3"/>
  <c r="X25" i="3"/>
  <c r="U25" i="3"/>
  <c r="O25" i="3"/>
  <c r="G25" i="3"/>
  <c r="F25" i="3"/>
  <c r="AP24" i="3"/>
  <c r="AN24" i="3"/>
  <c r="AK24" i="3"/>
  <c r="AH24" i="3"/>
  <c r="AG24" i="3"/>
  <c r="AF24" i="3"/>
  <c r="AA24" i="3"/>
  <c r="V24" i="3"/>
  <c r="S24" i="3"/>
  <c r="R24" i="3"/>
  <c r="Q24" i="3"/>
  <c r="L24" i="3"/>
  <c r="K24" i="3"/>
  <c r="M24" i="3" s="1"/>
  <c r="J24" i="3"/>
  <c r="AP23" i="3"/>
  <c r="AL23" i="3"/>
  <c r="AK23" i="3"/>
  <c r="AI23" i="3"/>
  <c r="AG23" i="3"/>
  <c r="AF23" i="3"/>
  <c r="AQ23" i="3"/>
  <c r="AA23" i="3"/>
  <c r="W23" i="3"/>
  <c r="V23" i="3"/>
  <c r="T23" i="3"/>
  <c r="R23" i="3"/>
  <c r="Q23" i="3"/>
  <c r="L23" i="3"/>
  <c r="K23" i="3"/>
  <c r="M23" i="3" s="1"/>
  <c r="J23" i="3"/>
  <c r="AP22" i="3"/>
  <c r="AL22" i="3"/>
  <c r="AK22" i="3"/>
  <c r="AI22" i="3"/>
  <c r="AG22" i="3"/>
  <c r="AF22" i="3"/>
  <c r="AQ22" i="3"/>
  <c r="AA22" i="3"/>
  <c r="W22" i="3"/>
  <c r="V22" i="3"/>
  <c r="T22" i="3"/>
  <c r="R22" i="3"/>
  <c r="Q22" i="3"/>
  <c r="M22" i="3"/>
  <c r="L22" i="3"/>
  <c r="K22" i="3"/>
  <c r="J22" i="3"/>
  <c r="AQ21" i="3"/>
  <c r="AP21" i="3"/>
  <c r="AN21" i="3"/>
  <c r="AL21" i="3"/>
  <c r="AK21" i="3"/>
  <c r="AI21" i="3"/>
  <c r="AH21" i="3"/>
  <c r="AG21" i="3"/>
  <c r="AF21" i="3"/>
  <c r="AA21" i="3"/>
  <c r="W21" i="3"/>
  <c r="V21" i="3"/>
  <c r="T21" i="3"/>
  <c r="R21" i="3"/>
  <c r="Q21" i="3"/>
  <c r="L21" i="3"/>
  <c r="M21" i="3" s="1"/>
  <c r="K21" i="3"/>
  <c r="J21" i="3"/>
  <c r="AP20" i="3"/>
  <c r="AK20" i="3"/>
  <c r="AH20" i="3"/>
  <c r="AG20" i="3"/>
  <c r="AF20" i="3"/>
  <c r="AN20" i="3"/>
  <c r="AA20" i="3"/>
  <c r="V20" i="3"/>
  <c r="S20" i="3"/>
  <c r="R20" i="3"/>
  <c r="Q20" i="3"/>
  <c r="L20" i="3"/>
  <c r="M20" i="3" s="1"/>
  <c r="K20" i="3"/>
  <c r="J20" i="3"/>
  <c r="AP19" i="3"/>
  <c r="AL19" i="3"/>
  <c r="AK19" i="3"/>
  <c r="AI19" i="3"/>
  <c r="AG19" i="3"/>
  <c r="AF19" i="3"/>
  <c r="AH19" i="3"/>
  <c r="AA19" i="3"/>
  <c r="W19" i="3"/>
  <c r="V19" i="3"/>
  <c r="T19" i="3"/>
  <c r="R19" i="3"/>
  <c r="Q19" i="3"/>
  <c r="L19" i="3"/>
  <c r="K19" i="3"/>
  <c r="M19" i="3" s="1"/>
  <c r="J19" i="3"/>
  <c r="AP18" i="3"/>
  <c r="AL18" i="3"/>
  <c r="AK18" i="3"/>
  <c r="AI18" i="3"/>
  <c r="AG18" i="3"/>
  <c r="AF18" i="3"/>
  <c r="AA18" i="3"/>
  <c r="W18" i="3"/>
  <c r="V18" i="3"/>
  <c r="T18" i="3"/>
  <c r="R18" i="3"/>
  <c r="Q18" i="3"/>
  <c r="M18" i="3"/>
  <c r="L18" i="3"/>
  <c r="K18" i="3"/>
  <c r="J18" i="3"/>
  <c r="AP17" i="3"/>
  <c r="AL17" i="3"/>
  <c r="AK17" i="3"/>
  <c r="AI17" i="3"/>
  <c r="AG17" i="3"/>
  <c r="AF17" i="3"/>
  <c r="AH17" i="3"/>
  <c r="AA17" i="3"/>
  <c r="W17" i="3"/>
  <c r="V17" i="3"/>
  <c r="T17" i="3"/>
  <c r="R17" i="3"/>
  <c r="Q17" i="3"/>
  <c r="L17" i="3"/>
  <c r="M17" i="3" s="1"/>
  <c r="K17" i="3"/>
  <c r="J17" i="3"/>
  <c r="AP16" i="3"/>
  <c r="AL16" i="3"/>
  <c r="AK16" i="3"/>
  <c r="AI16" i="3"/>
  <c r="AG16" i="3"/>
  <c r="AF16" i="3"/>
  <c r="AN16" i="3"/>
  <c r="AA16" i="3"/>
  <c r="W16" i="3"/>
  <c r="V16" i="3"/>
  <c r="T16" i="3"/>
  <c r="R16" i="3"/>
  <c r="Q16" i="3"/>
  <c r="L16" i="3"/>
  <c r="M16" i="3" s="1"/>
  <c r="K16" i="3"/>
  <c r="J16" i="3"/>
  <c r="AP15" i="3"/>
  <c r="AN15" i="3"/>
  <c r="AL15" i="3"/>
  <c r="AK15" i="3"/>
  <c r="AI15" i="3"/>
  <c r="AH15" i="3"/>
  <c r="AG15" i="3"/>
  <c r="AF15" i="3"/>
  <c r="AQ15" i="3"/>
  <c r="AA15" i="3"/>
  <c r="W15" i="3"/>
  <c r="V15" i="3"/>
  <c r="T15" i="3"/>
  <c r="R15" i="3"/>
  <c r="Q15" i="3"/>
  <c r="L15" i="3"/>
  <c r="K15" i="3"/>
  <c r="M15" i="3" s="1"/>
  <c r="J15" i="3"/>
  <c r="AP14" i="3"/>
  <c r="AK14" i="3"/>
  <c r="AH14" i="3"/>
  <c r="AG14" i="3"/>
  <c r="AF14" i="3"/>
  <c r="AL14" i="3"/>
  <c r="AA14" i="3"/>
  <c r="V14" i="3"/>
  <c r="S14" i="3"/>
  <c r="R14" i="3"/>
  <c r="Q14" i="3"/>
  <c r="M14" i="3"/>
  <c r="L14" i="3"/>
  <c r="K14" i="3"/>
  <c r="J14" i="3"/>
  <c r="AP13" i="3"/>
  <c r="AN13" i="3"/>
  <c r="AL13" i="3"/>
  <c r="AK13" i="3"/>
  <c r="AI13" i="3"/>
  <c r="AH13" i="3"/>
  <c r="AG13" i="3"/>
  <c r="AF13" i="3"/>
  <c r="AQ13" i="3"/>
  <c r="AA13" i="3"/>
  <c r="W13" i="3"/>
  <c r="V13" i="3"/>
  <c r="T13" i="3"/>
  <c r="R13" i="3"/>
  <c r="Q13" i="3"/>
  <c r="L13" i="3"/>
  <c r="M13" i="3" s="1"/>
  <c r="K13" i="3"/>
  <c r="J13" i="3"/>
  <c r="AP12" i="3"/>
  <c r="AL12" i="3"/>
  <c r="AK12" i="3"/>
  <c r="AI12" i="3"/>
  <c r="AG12" i="3"/>
  <c r="AF12" i="3"/>
  <c r="AN12" i="3"/>
  <c r="AA12" i="3"/>
  <c r="W12" i="3"/>
  <c r="V12" i="3"/>
  <c r="T12" i="3"/>
  <c r="R12" i="3"/>
  <c r="Q12" i="3"/>
  <c r="L12" i="3"/>
  <c r="M12" i="3" s="1"/>
  <c r="K12" i="3"/>
  <c r="J12" i="3"/>
  <c r="AP11" i="3"/>
  <c r="AL11" i="3"/>
  <c r="AK11" i="3"/>
  <c r="AI11" i="3"/>
  <c r="AG11" i="3"/>
  <c r="AF11" i="3"/>
  <c r="AH11" i="3"/>
  <c r="AA11" i="3"/>
  <c r="W11" i="3"/>
  <c r="V11" i="3"/>
  <c r="T11" i="3"/>
  <c r="R11" i="3"/>
  <c r="Q11" i="3"/>
  <c r="L11" i="3"/>
  <c r="K11" i="3"/>
  <c r="M11" i="3" s="1"/>
  <c r="J11" i="3"/>
  <c r="AP10" i="3"/>
  <c r="AK10" i="3"/>
  <c r="AH10" i="3"/>
  <c r="AG10" i="3"/>
  <c r="AF10" i="3"/>
  <c r="AA10" i="3"/>
  <c r="V10" i="3"/>
  <c r="S10" i="3"/>
  <c r="R10" i="3"/>
  <c r="Q10" i="3"/>
  <c r="M10" i="3"/>
  <c r="L10" i="3"/>
  <c r="K10" i="3"/>
  <c r="J10" i="3"/>
  <c r="AQ9" i="3"/>
  <c r="AL9" i="3"/>
  <c r="AK9" i="3"/>
  <c r="AI9" i="3"/>
  <c r="AH9" i="3"/>
  <c r="AG9" i="3"/>
  <c r="AF9" i="3"/>
  <c r="AB9" i="3"/>
  <c r="W9" i="3"/>
  <c r="T9" i="3"/>
  <c r="S9" i="3"/>
  <c r="Q9" i="3"/>
  <c r="L9" i="3"/>
  <c r="M9" i="3" s="1"/>
  <c r="K9" i="3"/>
  <c r="J9" i="3"/>
  <c r="AQ8" i="3"/>
  <c r="AL8" i="3"/>
  <c r="AI8" i="3"/>
  <c r="AH8" i="3"/>
  <c r="AB8" i="3"/>
  <c r="W8" i="3"/>
  <c r="V8" i="3"/>
  <c r="T8" i="3"/>
  <c r="S8" i="3"/>
  <c r="R8" i="3"/>
  <c r="L8" i="3"/>
  <c r="L25" i="3" s="1"/>
  <c r="K8" i="3"/>
  <c r="K25" i="3" s="1"/>
  <c r="J8" i="3"/>
  <c r="J25" i="3" s="1"/>
  <c r="AQ18" i="3" l="1"/>
  <c r="AN17" i="3"/>
  <c r="AN19" i="3"/>
  <c r="AI24" i="3"/>
  <c r="AI14" i="3"/>
  <c r="AN14" i="3"/>
  <c r="AL24" i="3"/>
  <c r="AQ10" i="3"/>
  <c r="AQ17" i="3"/>
  <c r="AN11" i="3"/>
  <c r="AQ14" i="3"/>
  <c r="AQ19" i="3"/>
  <c r="AH22" i="3"/>
  <c r="AN9" i="3"/>
  <c r="AI10" i="3"/>
  <c r="AQ11" i="3"/>
  <c r="AN18" i="3"/>
  <c r="AN10" i="3"/>
  <c r="AN22" i="3"/>
  <c r="S22" i="3"/>
  <c r="AB22" i="3"/>
  <c r="Y22" i="3"/>
  <c r="S23" i="3"/>
  <c r="AB23" i="3"/>
  <c r="Y23" i="3"/>
  <c r="S19" i="3"/>
  <c r="AB19" i="3"/>
  <c r="Y19" i="3"/>
  <c r="T10" i="3"/>
  <c r="AB10" i="3"/>
  <c r="Y10" i="3"/>
  <c r="W10" i="3"/>
  <c r="S18" i="3"/>
  <c r="AB18" i="3"/>
  <c r="Y18" i="3"/>
  <c r="T14" i="3"/>
  <c r="W14" i="3"/>
  <c r="AB14" i="3"/>
  <c r="Y14" i="3"/>
  <c r="S11" i="3"/>
  <c r="AB11" i="3"/>
  <c r="Y11" i="3"/>
  <c r="AB16" i="3"/>
  <c r="Y16" i="3"/>
  <c r="S16" i="3"/>
  <c r="AH23" i="3"/>
  <c r="AQ12" i="3"/>
  <c r="AQ16" i="3"/>
  <c r="AQ20" i="3"/>
  <c r="AG8" i="3"/>
  <c r="AG25" i="3" s="1"/>
  <c r="AE25" i="3"/>
  <c r="AF8" i="3"/>
  <c r="AF25" i="3" s="1"/>
  <c r="AH12" i="3"/>
  <c r="AH16" i="3"/>
  <c r="M8" i="3"/>
  <c r="AI20" i="3"/>
  <c r="AN23" i="3"/>
  <c r="AP8" i="3"/>
  <c r="AP25" i="3" s="1"/>
  <c r="AK8" i="3"/>
  <c r="AK25" i="3" s="1"/>
  <c r="AL20" i="3"/>
  <c r="AL25" i="3" s="1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8" i="2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8" i="1"/>
  <c r="AS19" i="3" l="1"/>
  <c r="AN25" i="3"/>
  <c r="AS16" i="3"/>
  <c r="AS10" i="3"/>
  <c r="AS22" i="3"/>
  <c r="AI25" i="3"/>
  <c r="AS23" i="3"/>
  <c r="AS14" i="3"/>
  <c r="AQ25" i="3"/>
  <c r="AS11" i="3"/>
  <c r="AH25" i="3"/>
  <c r="AS18" i="3"/>
  <c r="Q8" i="3"/>
  <c r="Q25" i="3" s="1"/>
  <c r="Y8" i="3"/>
  <c r="AA8" i="3"/>
  <c r="AA25" i="3" s="1"/>
  <c r="P25" i="3"/>
  <c r="S15" i="3"/>
  <c r="AB15" i="3"/>
  <c r="Y15" i="3"/>
  <c r="Y21" i="3"/>
  <c r="S21" i="3"/>
  <c r="AB21" i="3"/>
  <c r="Y13" i="3"/>
  <c r="S13" i="3"/>
  <c r="AB13" i="3"/>
  <c r="AB24" i="3"/>
  <c r="Y24" i="3"/>
  <c r="W24" i="3"/>
  <c r="T24" i="3"/>
  <c r="Y17" i="3"/>
  <c r="S17" i="3"/>
  <c r="AB17" i="3"/>
  <c r="AB12" i="3"/>
  <c r="Y12" i="3"/>
  <c r="S12" i="3"/>
  <c r="Y9" i="3"/>
  <c r="V9" i="3"/>
  <c r="V25" i="3" s="1"/>
  <c r="AA9" i="3"/>
  <c r="R9" i="3"/>
  <c r="M25" i="3"/>
  <c r="AB20" i="3"/>
  <c r="Y20" i="3"/>
  <c r="W20" i="3"/>
  <c r="W25" i="3" s="1"/>
  <c r="T20" i="3"/>
  <c r="AK9" i="1"/>
  <c r="AL9" i="1"/>
  <c r="AK10" i="1"/>
  <c r="AK11" i="1"/>
  <c r="AL11" i="1"/>
  <c r="AK12" i="1"/>
  <c r="AL12" i="1"/>
  <c r="AK13" i="1"/>
  <c r="AL13" i="1"/>
  <c r="AK14" i="1"/>
  <c r="AK15" i="1"/>
  <c r="AL15" i="1"/>
  <c r="AK16" i="1"/>
  <c r="AL16" i="1"/>
  <c r="AK17" i="1"/>
  <c r="AL17" i="1"/>
  <c r="AK18" i="1"/>
  <c r="AL18" i="1"/>
  <c r="AK19" i="1"/>
  <c r="AL19" i="1"/>
  <c r="AK20" i="1"/>
  <c r="AK21" i="1"/>
  <c r="AL21" i="1"/>
  <c r="AK22" i="1"/>
  <c r="AL22" i="1"/>
  <c r="AK23" i="1"/>
  <c r="AL23" i="1"/>
  <c r="AK24" i="1"/>
  <c r="AL8" i="1"/>
  <c r="W9" i="1"/>
  <c r="V10" i="1"/>
  <c r="V11" i="1"/>
  <c r="W11" i="1"/>
  <c r="V12" i="1"/>
  <c r="W12" i="1"/>
  <c r="V13" i="1"/>
  <c r="W13" i="1"/>
  <c r="V14" i="1"/>
  <c r="V15" i="1"/>
  <c r="W15" i="1"/>
  <c r="V16" i="1"/>
  <c r="W16" i="1"/>
  <c r="V17" i="1"/>
  <c r="W17" i="1"/>
  <c r="V18" i="1"/>
  <c r="W18" i="1"/>
  <c r="V19" i="1"/>
  <c r="W19" i="1"/>
  <c r="V20" i="1"/>
  <c r="V21" i="1"/>
  <c r="W21" i="1"/>
  <c r="V22" i="1"/>
  <c r="W22" i="1"/>
  <c r="V23" i="1"/>
  <c r="W23" i="1"/>
  <c r="V24" i="1"/>
  <c r="W8" i="1"/>
  <c r="V8" i="1"/>
  <c r="AR25" i="1"/>
  <c r="AO25" i="1"/>
  <c r="AM25" i="1"/>
  <c r="AJ25" i="1"/>
  <c r="AD25" i="1"/>
  <c r="AC25" i="1"/>
  <c r="Z25" i="1"/>
  <c r="X25" i="1"/>
  <c r="U25" i="1"/>
  <c r="O25" i="1"/>
  <c r="G25" i="1"/>
  <c r="F25" i="1"/>
  <c r="AQ24" i="1"/>
  <c r="AP24" i="1"/>
  <c r="AH24" i="1"/>
  <c r="AG24" i="1"/>
  <c r="AF24" i="1"/>
  <c r="AN24" i="1"/>
  <c r="AA24" i="1"/>
  <c r="S24" i="1"/>
  <c r="R24" i="1"/>
  <c r="Q24" i="1"/>
  <c r="N24" i="1"/>
  <c r="L24" i="1"/>
  <c r="K24" i="1"/>
  <c r="M24" i="1" s="1"/>
  <c r="J24" i="1"/>
  <c r="AP23" i="1"/>
  <c r="AI23" i="1"/>
  <c r="AG23" i="1"/>
  <c r="AF23" i="1"/>
  <c r="AN23" i="1"/>
  <c r="AA23" i="1"/>
  <c r="T23" i="1"/>
  <c r="R23" i="1"/>
  <c r="Q23" i="1"/>
  <c r="N23" i="1"/>
  <c r="L23" i="1"/>
  <c r="K23" i="1"/>
  <c r="M23" i="1" s="1"/>
  <c r="J23" i="1"/>
  <c r="AP22" i="1"/>
  <c r="AI22" i="1"/>
  <c r="AG22" i="1"/>
  <c r="AF22" i="1"/>
  <c r="AQ22" i="1"/>
  <c r="AA22" i="1"/>
  <c r="T22" i="1"/>
  <c r="R22" i="1"/>
  <c r="Q22" i="1"/>
  <c r="N22" i="1"/>
  <c r="L22" i="1"/>
  <c r="K22" i="1"/>
  <c r="J22" i="1"/>
  <c r="AP21" i="1"/>
  <c r="AI21" i="1"/>
  <c r="AG21" i="1"/>
  <c r="AF21" i="1"/>
  <c r="AQ21" i="1"/>
  <c r="AA21" i="1"/>
  <c r="T21" i="1"/>
  <c r="R21" i="1"/>
  <c r="Q21" i="1"/>
  <c r="N21" i="1"/>
  <c r="L21" i="1"/>
  <c r="K21" i="1"/>
  <c r="M21" i="1" s="1"/>
  <c r="J21" i="1"/>
  <c r="AP20" i="1"/>
  <c r="AH20" i="1"/>
  <c r="AG20" i="1"/>
  <c r="AF20" i="1"/>
  <c r="AI20" i="1"/>
  <c r="AA20" i="1"/>
  <c r="S20" i="1"/>
  <c r="R20" i="1"/>
  <c r="Q20" i="1"/>
  <c r="N20" i="1"/>
  <c r="L20" i="1"/>
  <c r="K20" i="1"/>
  <c r="M20" i="1" s="1"/>
  <c r="J20" i="1"/>
  <c r="AP19" i="1"/>
  <c r="AI19" i="1"/>
  <c r="AG19" i="1"/>
  <c r="AF19" i="1"/>
  <c r="AN19" i="1"/>
  <c r="AA19" i="1"/>
  <c r="T19" i="1"/>
  <c r="R19" i="1"/>
  <c r="Q19" i="1"/>
  <c r="N19" i="1"/>
  <c r="L19" i="1"/>
  <c r="K19" i="1"/>
  <c r="J19" i="1"/>
  <c r="AP18" i="1"/>
  <c r="AI18" i="1"/>
  <c r="AG18" i="1"/>
  <c r="AF18" i="1"/>
  <c r="AQ18" i="1"/>
  <c r="AA18" i="1"/>
  <c r="T18" i="1"/>
  <c r="R18" i="1"/>
  <c r="Q18" i="1"/>
  <c r="N18" i="1"/>
  <c r="L18" i="1"/>
  <c r="K18" i="1"/>
  <c r="J18" i="1"/>
  <c r="AP17" i="1"/>
  <c r="AI17" i="1"/>
  <c r="AG17" i="1"/>
  <c r="AF17" i="1"/>
  <c r="AH17" i="1"/>
  <c r="AA17" i="1"/>
  <c r="T17" i="1"/>
  <c r="R17" i="1"/>
  <c r="Q17" i="1"/>
  <c r="N17" i="1"/>
  <c r="L17" i="1"/>
  <c r="K17" i="1"/>
  <c r="J17" i="1"/>
  <c r="AP16" i="1"/>
  <c r="AI16" i="1"/>
  <c r="AG16" i="1"/>
  <c r="AF16" i="1"/>
  <c r="AN16" i="1"/>
  <c r="AA16" i="1"/>
  <c r="T16" i="1"/>
  <c r="R16" i="1"/>
  <c r="Q16" i="1"/>
  <c r="N16" i="1"/>
  <c r="L16" i="1"/>
  <c r="K16" i="1"/>
  <c r="J16" i="1"/>
  <c r="AP15" i="1"/>
  <c r="AI15" i="1"/>
  <c r="AG15" i="1"/>
  <c r="AF15" i="1"/>
  <c r="AN15" i="1"/>
  <c r="AA15" i="1"/>
  <c r="T15" i="1"/>
  <c r="R15" i="1"/>
  <c r="Q15" i="1"/>
  <c r="N15" i="1"/>
  <c r="L15" i="1"/>
  <c r="K15" i="1"/>
  <c r="J15" i="1"/>
  <c r="AP14" i="1"/>
  <c r="AH14" i="1"/>
  <c r="AG14" i="1"/>
  <c r="AF14" i="1"/>
  <c r="AQ14" i="1"/>
  <c r="AA14" i="1"/>
  <c r="S14" i="1"/>
  <c r="R14" i="1"/>
  <c r="Q14" i="1"/>
  <c r="N14" i="1"/>
  <c r="L14" i="1"/>
  <c r="K14" i="1"/>
  <c r="J14" i="1"/>
  <c r="AP13" i="1"/>
  <c r="AI13" i="1"/>
  <c r="AG13" i="1"/>
  <c r="AF13" i="1"/>
  <c r="AQ13" i="1"/>
  <c r="AA13" i="1"/>
  <c r="T13" i="1"/>
  <c r="R13" i="1"/>
  <c r="Q13" i="1"/>
  <c r="N13" i="1"/>
  <c r="L13" i="1"/>
  <c r="K13" i="1"/>
  <c r="J13" i="1"/>
  <c r="AP12" i="1"/>
  <c r="AI12" i="1"/>
  <c r="AG12" i="1"/>
  <c r="AF12" i="1"/>
  <c r="AH12" i="1"/>
  <c r="AA12" i="1"/>
  <c r="T12" i="1"/>
  <c r="R12" i="1"/>
  <c r="Q12" i="1"/>
  <c r="N12" i="1"/>
  <c r="L12" i="1"/>
  <c r="K12" i="1"/>
  <c r="M12" i="1" s="1"/>
  <c r="J12" i="1"/>
  <c r="AP11" i="1"/>
  <c r="AI11" i="1"/>
  <c r="AG11" i="1"/>
  <c r="AF11" i="1"/>
  <c r="AN11" i="1"/>
  <c r="AA11" i="1"/>
  <c r="T11" i="1"/>
  <c r="R11" i="1"/>
  <c r="Q11" i="1"/>
  <c r="N11" i="1"/>
  <c r="L11" i="1"/>
  <c r="K11" i="1"/>
  <c r="M11" i="1" s="1"/>
  <c r="J11" i="1"/>
  <c r="AP10" i="1"/>
  <c r="AH10" i="1"/>
  <c r="AG10" i="1"/>
  <c r="AF10" i="1"/>
  <c r="AN10" i="1"/>
  <c r="AA10" i="1"/>
  <c r="S10" i="1"/>
  <c r="R10" i="1"/>
  <c r="Q10" i="1"/>
  <c r="N10" i="1"/>
  <c r="L10" i="1"/>
  <c r="K10" i="1"/>
  <c r="J10" i="1"/>
  <c r="AQ9" i="1"/>
  <c r="AI9" i="1"/>
  <c r="AH9" i="1"/>
  <c r="AG9" i="1"/>
  <c r="AF9" i="1"/>
  <c r="AB9" i="1"/>
  <c r="T9" i="1"/>
  <c r="S9" i="1"/>
  <c r="Q9" i="1"/>
  <c r="N9" i="1"/>
  <c r="L9" i="1"/>
  <c r="K9" i="1"/>
  <c r="J9" i="1"/>
  <c r="AQ8" i="1"/>
  <c r="AI8" i="1"/>
  <c r="AH8" i="1"/>
  <c r="AP8" i="1"/>
  <c r="AB8" i="1"/>
  <c r="T8" i="1"/>
  <c r="S8" i="1"/>
  <c r="R8" i="1"/>
  <c r="N8" i="1"/>
  <c r="L8" i="1"/>
  <c r="K8" i="1"/>
  <c r="J8" i="1"/>
  <c r="AS17" i="3" l="1"/>
  <c r="AS21" i="3"/>
  <c r="AB25" i="3"/>
  <c r="AS8" i="3"/>
  <c r="AS15" i="3"/>
  <c r="AS13" i="3"/>
  <c r="AS9" i="3"/>
  <c r="R25" i="3"/>
  <c r="AS12" i="3"/>
  <c r="S25" i="3"/>
  <c r="Y25" i="3"/>
  <c r="AS20" i="3"/>
  <c r="T25" i="3"/>
  <c r="AS24" i="3"/>
  <c r="AH11" i="1"/>
  <c r="AH22" i="1"/>
  <c r="AL24" i="1"/>
  <c r="M14" i="1"/>
  <c r="M22" i="1"/>
  <c r="P22" i="1" s="1"/>
  <c r="AQ10" i="1"/>
  <c r="AI24" i="1"/>
  <c r="AL20" i="1"/>
  <c r="AQ16" i="1"/>
  <c r="AQ19" i="1"/>
  <c r="AQ12" i="1"/>
  <c r="M9" i="1"/>
  <c r="P9" i="1" s="1"/>
  <c r="AI14" i="1"/>
  <c r="M17" i="1"/>
  <c r="P17" i="1" s="1"/>
  <c r="AN14" i="1"/>
  <c r="M16" i="1"/>
  <c r="M19" i="1"/>
  <c r="P19" i="1" s="1"/>
  <c r="AQ11" i="1"/>
  <c r="P14" i="1"/>
  <c r="W14" i="1" s="1"/>
  <c r="M13" i="1"/>
  <c r="M18" i="1"/>
  <c r="AN22" i="1"/>
  <c r="AH18" i="1"/>
  <c r="K25" i="1"/>
  <c r="AF8" i="1"/>
  <c r="AF25" i="1" s="1"/>
  <c r="M10" i="1"/>
  <c r="P10" i="1" s="1"/>
  <c r="W10" i="1" s="1"/>
  <c r="P13" i="1"/>
  <c r="AB13" i="1" s="1"/>
  <c r="AH19" i="1"/>
  <c r="AL14" i="1"/>
  <c r="AL10" i="1"/>
  <c r="L25" i="1"/>
  <c r="P12" i="1"/>
  <c r="AB12" i="1" s="1"/>
  <c r="P16" i="1"/>
  <c r="Y16" i="1" s="1"/>
  <c r="AH16" i="1"/>
  <c r="AN18" i="1"/>
  <c r="AN20" i="1"/>
  <c r="J25" i="1"/>
  <c r="AN12" i="1"/>
  <c r="M15" i="1"/>
  <c r="P15" i="1" s="1"/>
  <c r="AK8" i="1"/>
  <c r="AK25" i="1" s="1"/>
  <c r="AG8" i="1"/>
  <c r="AG25" i="1" s="1"/>
  <c r="AQ20" i="1"/>
  <c r="Y14" i="1"/>
  <c r="P20" i="1"/>
  <c r="W20" i="1" s="1"/>
  <c r="P21" i="1"/>
  <c r="P23" i="1"/>
  <c r="P24" i="1"/>
  <c r="W24" i="1" s="1"/>
  <c r="P18" i="1"/>
  <c r="M8" i="1"/>
  <c r="P8" i="1" s="1"/>
  <c r="AN9" i="1"/>
  <c r="AH13" i="1"/>
  <c r="AQ15" i="1"/>
  <c r="AN17" i="1"/>
  <c r="AH21" i="1"/>
  <c r="AQ23" i="1"/>
  <c r="N25" i="1"/>
  <c r="P11" i="1"/>
  <c r="AE25" i="1"/>
  <c r="AI10" i="1"/>
  <c r="AI25" i="1" s="1"/>
  <c r="AH15" i="1"/>
  <c r="AQ17" i="1"/>
  <c r="AH23" i="1"/>
  <c r="AN8" i="1"/>
  <c r="AP9" i="1"/>
  <c r="AP25" i="1" s="1"/>
  <c r="AN13" i="1"/>
  <c r="AN21" i="1"/>
  <c r="AS25" i="3" l="1"/>
  <c r="Y13" i="1"/>
  <c r="S13" i="1"/>
  <c r="AL25" i="1"/>
  <c r="Y17" i="1"/>
  <c r="S17" i="1"/>
  <c r="AS17" i="1" s="1"/>
  <c r="AB17" i="1"/>
  <c r="AA9" i="1"/>
  <c r="V9" i="1"/>
  <c r="Y9" i="1"/>
  <c r="R9" i="1"/>
  <c r="R25" i="1" s="1"/>
  <c r="AB16" i="1"/>
  <c r="S12" i="1"/>
  <c r="AQ25" i="1"/>
  <c r="S16" i="1"/>
  <c r="Y12" i="1"/>
  <c r="AB14" i="1"/>
  <c r="T14" i="1"/>
  <c r="AS14" i="1" s="1"/>
  <c r="AS13" i="1"/>
  <c r="AH25" i="1"/>
  <c r="AB10" i="1"/>
  <c r="Y10" i="1"/>
  <c r="T10" i="1"/>
  <c r="S22" i="1"/>
  <c r="AB22" i="1"/>
  <c r="Y22" i="1"/>
  <c r="AS9" i="1"/>
  <c r="S21" i="1"/>
  <c r="AB21" i="1"/>
  <c r="Y21" i="1"/>
  <c r="S11" i="1"/>
  <c r="AB11" i="1"/>
  <c r="Y11" i="1"/>
  <c r="M25" i="1"/>
  <c r="AN25" i="1"/>
  <c r="T24" i="1"/>
  <c r="AB24" i="1"/>
  <c r="Y24" i="1"/>
  <c r="AA8" i="1"/>
  <c r="AA25" i="1" s="1"/>
  <c r="Q8" i="1"/>
  <c r="Q25" i="1" s="1"/>
  <c r="P25" i="1"/>
  <c r="Y8" i="1"/>
  <c r="AB18" i="1"/>
  <c r="Y18" i="1"/>
  <c r="S18" i="1"/>
  <c r="AB23" i="1"/>
  <c r="Y23" i="1"/>
  <c r="S23" i="1"/>
  <c r="Y20" i="1"/>
  <c r="T20" i="1"/>
  <c r="AB20" i="1"/>
  <c r="AB15" i="1"/>
  <c r="Y15" i="1"/>
  <c r="S15" i="1"/>
  <c r="S19" i="1"/>
  <c r="AB19" i="1"/>
  <c r="Y19" i="1"/>
  <c r="AS16" i="1" l="1"/>
  <c r="AS15" i="1"/>
  <c r="AS12" i="1"/>
  <c r="AS23" i="1"/>
  <c r="AS20" i="1"/>
  <c r="AS18" i="1"/>
  <c r="V25" i="1"/>
  <c r="AS24" i="1"/>
  <c r="AS11" i="1"/>
  <c r="S25" i="1"/>
  <c r="AS22" i="1"/>
  <c r="AS19" i="1"/>
  <c r="AS21" i="1"/>
  <c r="AS10" i="1"/>
  <c r="T25" i="1"/>
  <c r="Y25" i="1"/>
  <c r="AS8" i="1"/>
  <c r="W25" i="1"/>
  <c r="AB25" i="1"/>
  <c r="AS25" i="1" l="1"/>
  <c r="V14" i="2" l="1"/>
  <c r="AK9" i="2" l="1"/>
  <c r="AL9" i="2"/>
  <c r="AK10" i="2"/>
  <c r="AK11" i="2"/>
  <c r="AL11" i="2"/>
  <c r="AK12" i="2"/>
  <c r="AL12" i="2"/>
  <c r="AK13" i="2"/>
  <c r="AL13" i="2"/>
  <c r="AK14" i="2"/>
  <c r="AK15" i="2"/>
  <c r="AL15" i="2"/>
  <c r="AK16" i="2"/>
  <c r="AL16" i="2"/>
  <c r="AK17" i="2"/>
  <c r="AL17" i="2"/>
  <c r="AK18" i="2"/>
  <c r="AL18" i="2"/>
  <c r="AK19" i="2"/>
  <c r="AL19" i="2"/>
  <c r="AK20" i="2"/>
  <c r="AK21" i="2"/>
  <c r="AL21" i="2"/>
  <c r="AK22" i="2"/>
  <c r="AL22" i="2"/>
  <c r="AK23" i="2"/>
  <c r="AL23" i="2"/>
  <c r="AK24" i="2"/>
  <c r="AL8" i="2"/>
  <c r="W9" i="2"/>
  <c r="W11" i="2"/>
  <c r="W12" i="2"/>
  <c r="W13" i="2"/>
  <c r="W15" i="2"/>
  <c r="W16" i="2"/>
  <c r="W17" i="2"/>
  <c r="W18" i="2"/>
  <c r="W19" i="2"/>
  <c r="W21" i="2"/>
  <c r="W22" i="2"/>
  <c r="W23" i="2"/>
  <c r="V10" i="2"/>
  <c r="V11" i="2"/>
  <c r="V12" i="2"/>
  <c r="V13" i="2"/>
  <c r="V15" i="2"/>
  <c r="V16" i="2"/>
  <c r="V17" i="2"/>
  <c r="V18" i="2"/>
  <c r="V19" i="2"/>
  <c r="V20" i="2"/>
  <c r="V21" i="2"/>
  <c r="V22" i="2"/>
  <c r="V23" i="2"/>
  <c r="V24" i="2"/>
  <c r="V8" i="2"/>
  <c r="W8" i="2"/>
  <c r="S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8" i="2"/>
  <c r="AR25" i="2"/>
  <c r="AO25" i="2"/>
  <c r="AM25" i="2"/>
  <c r="AJ25" i="2"/>
  <c r="AD25" i="2"/>
  <c r="AC25" i="2"/>
  <c r="Z25" i="2"/>
  <c r="X25" i="2"/>
  <c r="U25" i="2"/>
  <c r="O25" i="2"/>
  <c r="G25" i="2"/>
  <c r="F25" i="2"/>
  <c r="AP24" i="2"/>
  <c r="AH24" i="2"/>
  <c r="AG24" i="2"/>
  <c r="AF24" i="2"/>
  <c r="AQ24" i="2"/>
  <c r="AA24" i="2"/>
  <c r="S24" i="2"/>
  <c r="R24" i="2"/>
  <c r="Q24" i="2"/>
  <c r="L24" i="2"/>
  <c r="K24" i="2"/>
  <c r="J24" i="2"/>
  <c r="AP23" i="2"/>
  <c r="AI23" i="2"/>
  <c r="AG23" i="2"/>
  <c r="AF23" i="2"/>
  <c r="AN23" i="2"/>
  <c r="AA23" i="2"/>
  <c r="T23" i="2"/>
  <c r="R23" i="2"/>
  <c r="Q23" i="2"/>
  <c r="L23" i="2"/>
  <c r="K23" i="2"/>
  <c r="J23" i="2"/>
  <c r="AP22" i="2"/>
  <c r="AI22" i="2"/>
  <c r="AG22" i="2"/>
  <c r="AF22" i="2"/>
  <c r="AQ22" i="2"/>
  <c r="AA22" i="2"/>
  <c r="T22" i="2"/>
  <c r="R22" i="2"/>
  <c r="Q22" i="2"/>
  <c r="L22" i="2"/>
  <c r="K22" i="2"/>
  <c r="J22" i="2"/>
  <c r="AP21" i="2"/>
  <c r="AI21" i="2"/>
  <c r="AG21" i="2"/>
  <c r="AF21" i="2"/>
  <c r="AN21" i="2"/>
  <c r="AA21" i="2"/>
  <c r="T21" i="2"/>
  <c r="R21" i="2"/>
  <c r="Q21" i="2"/>
  <c r="L21" i="2"/>
  <c r="K21" i="2"/>
  <c r="M21" i="2" s="1"/>
  <c r="J21" i="2"/>
  <c r="AP20" i="2"/>
  <c r="AH20" i="2"/>
  <c r="AG20" i="2"/>
  <c r="AF20" i="2"/>
  <c r="AI20" i="2"/>
  <c r="AA20" i="2"/>
  <c r="S20" i="2"/>
  <c r="R20" i="2"/>
  <c r="Q20" i="2"/>
  <c r="L20" i="2"/>
  <c r="K20" i="2"/>
  <c r="J20" i="2"/>
  <c r="AP19" i="2"/>
  <c r="AI19" i="2"/>
  <c r="AG19" i="2"/>
  <c r="AF19" i="2"/>
  <c r="AQ19" i="2"/>
  <c r="AA19" i="2"/>
  <c r="T19" i="2"/>
  <c r="R19" i="2"/>
  <c r="Q19" i="2"/>
  <c r="L19" i="2"/>
  <c r="K19" i="2"/>
  <c r="M19" i="2" s="1"/>
  <c r="J19" i="2"/>
  <c r="AP18" i="2"/>
  <c r="AI18" i="2"/>
  <c r="AG18" i="2"/>
  <c r="AF18" i="2"/>
  <c r="AN18" i="2"/>
  <c r="AA18" i="2"/>
  <c r="T18" i="2"/>
  <c r="R18" i="2"/>
  <c r="Q18" i="2"/>
  <c r="L18" i="2"/>
  <c r="K18" i="2"/>
  <c r="J18" i="2"/>
  <c r="AP17" i="2"/>
  <c r="AI17" i="2"/>
  <c r="AG17" i="2"/>
  <c r="AF17" i="2"/>
  <c r="AH17" i="2"/>
  <c r="AA17" i="2"/>
  <c r="T17" i="2"/>
  <c r="R17" i="2"/>
  <c r="Q17" i="2"/>
  <c r="L17" i="2"/>
  <c r="K17" i="2"/>
  <c r="M17" i="2" s="1"/>
  <c r="J17" i="2"/>
  <c r="AP16" i="2"/>
  <c r="AI16" i="2"/>
  <c r="AG16" i="2"/>
  <c r="AF16" i="2"/>
  <c r="AN16" i="2"/>
  <c r="AA16" i="2"/>
  <c r="T16" i="2"/>
  <c r="R16" i="2"/>
  <c r="Q16" i="2"/>
  <c r="L16" i="2"/>
  <c r="K16" i="2"/>
  <c r="J16" i="2"/>
  <c r="AP15" i="2"/>
  <c r="AI15" i="2"/>
  <c r="AG15" i="2"/>
  <c r="AF15" i="2"/>
  <c r="AN15" i="2"/>
  <c r="AA15" i="2"/>
  <c r="T15" i="2"/>
  <c r="R15" i="2"/>
  <c r="Q15" i="2"/>
  <c r="L15" i="2"/>
  <c r="K15" i="2"/>
  <c r="M15" i="2" s="1"/>
  <c r="J15" i="2"/>
  <c r="AP14" i="2"/>
  <c r="AH14" i="2"/>
  <c r="AG14" i="2"/>
  <c r="AF14" i="2"/>
  <c r="AN14" i="2"/>
  <c r="AA14" i="2"/>
  <c r="S14" i="2"/>
  <c r="R14" i="2"/>
  <c r="Q14" i="2"/>
  <c r="L14" i="2"/>
  <c r="K14" i="2"/>
  <c r="J14" i="2"/>
  <c r="AP13" i="2"/>
  <c r="AI13" i="2"/>
  <c r="AG13" i="2"/>
  <c r="AF13" i="2"/>
  <c r="AQ13" i="2"/>
  <c r="AA13" i="2"/>
  <c r="T13" i="2"/>
  <c r="R13" i="2"/>
  <c r="Q13" i="2"/>
  <c r="L13" i="2"/>
  <c r="K13" i="2"/>
  <c r="J13" i="2"/>
  <c r="AP12" i="2"/>
  <c r="AI12" i="2"/>
  <c r="AG12" i="2"/>
  <c r="AF12" i="2"/>
  <c r="AH12" i="2"/>
  <c r="AA12" i="2"/>
  <c r="T12" i="2"/>
  <c r="R12" i="2"/>
  <c r="Q12" i="2"/>
  <c r="L12" i="2"/>
  <c r="K12" i="2"/>
  <c r="J12" i="2"/>
  <c r="AP11" i="2"/>
  <c r="AI11" i="2"/>
  <c r="AG11" i="2"/>
  <c r="AF11" i="2"/>
  <c r="AQ11" i="2"/>
  <c r="AA11" i="2"/>
  <c r="T11" i="2"/>
  <c r="R11" i="2"/>
  <c r="Q11" i="2"/>
  <c r="L11" i="2"/>
  <c r="K11" i="2"/>
  <c r="J11" i="2"/>
  <c r="AP10" i="2"/>
  <c r="AH10" i="2"/>
  <c r="AG10" i="2"/>
  <c r="AF10" i="2"/>
  <c r="AL10" i="2"/>
  <c r="AA10" i="2"/>
  <c r="S10" i="2"/>
  <c r="R10" i="2"/>
  <c r="Q10" i="2"/>
  <c r="L10" i="2"/>
  <c r="K10" i="2"/>
  <c r="J10" i="2"/>
  <c r="AQ9" i="2"/>
  <c r="AI9" i="2"/>
  <c r="AH9" i="2"/>
  <c r="AG9" i="2"/>
  <c r="AF9" i="2"/>
  <c r="AP9" i="2"/>
  <c r="AB9" i="2"/>
  <c r="T9" i="2"/>
  <c r="S9" i="2"/>
  <c r="Q9" i="2"/>
  <c r="L9" i="2"/>
  <c r="K9" i="2"/>
  <c r="J9" i="2"/>
  <c r="AQ8" i="2"/>
  <c r="AI8" i="2"/>
  <c r="AH8" i="2"/>
  <c r="AP8" i="2"/>
  <c r="AB8" i="2"/>
  <c r="T8" i="2"/>
  <c r="R8" i="2"/>
  <c r="L8" i="2"/>
  <c r="K8" i="2"/>
  <c r="J8" i="2"/>
  <c r="M10" i="2" l="1"/>
  <c r="P10" i="2" s="1"/>
  <c r="W10" i="2" s="1"/>
  <c r="M12" i="2"/>
  <c r="P12" i="2" s="1"/>
  <c r="M24" i="2"/>
  <c r="AI14" i="2"/>
  <c r="AN24" i="2"/>
  <c r="P15" i="2"/>
  <c r="AB15" i="2" s="1"/>
  <c r="M9" i="2"/>
  <c r="P9" i="2" s="1"/>
  <c r="V9" i="2" s="1"/>
  <c r="AH16" i="2"/>
  <c r="M11" i="2"/>
  <c r="P11" i="2" s="1"/>
  <c r="S11" i="2" s="1"/>
  <c r="M13" i="2"/>
  <c r="P13" i="2" s="1"/>
  <c r="M22" i="2"/>
  <c r="P22" i="2" s="1"/>
  <c r="P19" i="2"/>
  <c r="AH22" i="2"/>
  <c r="AQ16" i="2"/>
  <c r="P21" i="2"/>
  <c r="AN22" i="2"/>
  <c r="P24" i="2"/>
  <c r="W24" i="2" s="1"/>
  <c r="P17" i="2"/>
  <c r="Y17" i="2" s="1"/>
  <c r="M20" i="2"/>
  <c r="P20" i="2" s="1"/>
  <c r="W20" i="2" s="1"/>
  <c r="AL24" i="2"/>
  <c r="AL20" i="2"/>
  <c r="L25" i="2"/>
  <c r="M16" i="2"/>
  <c r="P16" i="2" s="1"/>
  <c r="M23" i="2"/>
  <c r="P23" i="2" s="1"/>
  <c r="AL14" i="2"/>
  <c r="M14" i="2"/>
  <c r="P14" i="2" s="1"/>
  <c r="M18" i="2"/>
  <c r="P18" i="2" s="1"/>
  <c r="AK8" i="2"/>
  <c r="AN10" i="2"/>
  <c r="AQ10" i="2"/>
  <c r="J25" i="2"/>
  <c r="K25" i="2"/>
  <c r="N25" i="2"/>
  <c r="AH21" i="2"/>
  <c r="AN9" i="2"/>
  <c r="AQ21" i="2"/>
  <c r="AF8" i="2"/>
  <c r="AG8" i="2"/>
  <c r="AG25" i="2" s="1"/>
  <c r="AN12" i="2"/>
  <c r="AN17" i="2"/>
  <c r="AH19" i="2"/>
  <c r="AP25" i="2"/>
  <c r="AI24" i="2"/>
  <c r="AQ14" i="2"/>
  <c r="AH11" i="2"/>
  <c r="AQ18" i="2"/>
  <c r="AN20" i="2"/>
  <c r="AN8" i="2"/>
  <c r="S19" i="2"/>
  <c r="AB19" i="2"/>
  <c r="Y19" i="2"/>
  <c r="M8" i="2"/>
  <c r="P8" i="2" s="1"/>
  <c r="AH13" i="2"/>
  <c r="AQ15" i="2"/>
  <c r="AQ23" i="2"/>
  <c r="AQ12" i="2"/>
  <c r="AH18" i="2"/>
  <c r="AQ20" i="2"/>
  <c r="AE25" i="2"/>
  <c r="AI10" i="2"/>
  <c r="AN11" i="2"/>
  <c r="AH15" i="2"/>
  <c r="AQ17" i="2"/>
  <c r="AN19" i="2"/>
  <c r="AH23" i="2"/>
  <c r="AN13" i="2"/>
  <c r="S17" i="2" l="1"/>
  <c r="Y11" i="2"/>
  <c r="AB11" i="2"/>
  <c r="AS11" i="2" s="1"/>
  <c r="S15" i="2"/>
  <c r="Y15" i="2"/>
  <c r="AS15" i="2" s="1"/>
  <c r="S22" i="2"/>
  <c r="AS22" i="2" s="1"/>
  <c r="AB22" i="2"/>
  <c r="Y22" i="2"/>
  <c r="W14" i="2"/>
  <c r="T14" i="2"/>
  <c r="AB14" i="2"/>
  <c r="Y14" i="2"/>
  <c r="AB17" i="2"/>
  <c r="AS17" i="2" s="1"/>
  <c r="R9" i="2"/>
  <c r="R25" i="2" s="1"/>
  <c r="AA9" i="2"/>
  <c r="Y9" i="2"/>
  <c r="AK25" i="2"/>
  <c r="AF25" i="2"/>
  <c r="AH25" i="2"/>
  <c r="AI25" i="2"/>
  <c r="AL25" i="2"/>
  <c r="AS19" i="2"/>
  <c r="AQ25" i="2"/>
  <c r="AN25" i="2"/>
  <c r="T24" i="2"/>
  <c r="AB24" i="2"/>
  <c r="Y24" i="2"/>
  <c r="S16" i="2"/>
  <c r="AB16" i="2"/>
  <c r="Y16" i="2"/>
  <c r="AB18" i="2"/>
  <c r="Y18" i="2"/>
  <c r="S18" i="2"/>
  <c r="S21" i="2"/>
  <c r="AB21" i="2"/>
  <c r="Y21" i="2"/>
  <c r="Y20" i="2"/>
  <c r="T20" i="2"/>
  <c r="AB20" i="2"/>
  <c r="AB23" i="2"/>
  <c r="Y23" i="2"/>
  <c r="S23" i="2"/>
  <c r="M25" i="2"/>
  <c r="S13" i="2"/>
  <c r="AB13" i="2"/>
  <c r="Y13" i="2"/>
  <c r="AB10" i="2"/>
  <c r="Y10" i="2"/>
  <c r="T10" i="2"/>
  <c r="Y12" i="2"/>
  <c r="AB12" i="2"/>
  <c r="S12" i="2"/>
  <c r="AS14" i="2" l="1"/>
  <c r="AS9" i="2"/>
  <c r="S25" i="2"/>
  <c r="T25" i="2"/>
  <c r="AS10" i="2"/>
  <c r="Q8" i="2"/>
  <c r="P25" i="2"/>
  <c r="AA8" i="2"/>
  <c r="AA25" i="2" s="1"/>
  <c r="Y8" i="2"/>
  <c r="Y25" i="2" s="1"/>
  <c r="V25" i="2"/>
  <c r="AS18" i="2"/>
  <c r="AS24" i="2"/>
  <c r="W25" i="2"/>
  <c r="AS16" i="2"/>
  <c r="AB25" i="2"/>
  <c r="AS23" i="2"/>
  <c r="AS12" i="2"/>
  <c r="AS20" i="2"/>
  <c r="AS21" i="2"/>
  <c r="AS13" i="2"/>
  <c r="Q25" i="2" l="1"/>
  <c r="AS8" i="2"/>
  <c r="AS25" i="2" l="1"/>
</calcChain>
</file>

<file path=xl/sharedStrings.xml><?xml version="1.0" encoding="utf-8"?>
<sst xmlns="http://schemas.openxmlformats.org/spreadsheetml/2006/main" count="237" uniqueCount="44">
  <si>
    <t>в лева</t>
  </si>
  <si>
    <t>№</t>
  </si>
  <si>
    <t>Сл. №</t>
  </si>
  <si>
    <t>Име на служителя</t>
  </si>
  <si>
    <t>Вид осиг.</t>
  </si>
  <si>
    <t>Роден</t>
  </si>
  <si>
    <t>Осн. заплата (дог.)</t>
  </si>
  <si>
    <t>% осн. заплата ЕФ</t>
  </si>
  <si>
    <t>Осн. заплата техн. помощ</t>
  </si>
  <si>
    <t>Пл. отп. техн. помощ ЕФ</t>
  </si>
  <si>
    <t>Осн. заплата и пл. отп техн. помощ ЕФ</t>
  </si>
  <si>
    <t>ОсД ФРЗ</t>
  </si>
  <si>
    <t>ОсД Техн. помощ</t>
  </si>
  <si>
    <t>Осигуровки за сметка на работодателя</t>
  </si>
  <si>
    <t>ДВПР</t>
  </si>
  <si>
    <t>ОсД ДВПР</t>
  </si>
  <si>
    <t>Осигуровки върху ОсД ДВПР за сметка на работодателя</t>
  </si>
  <si>
    <t>ДОО</t>
  </si>
  <si>
    <t>ДЗПО</t>
  </si>
  <si>
    <t>ТЗПБ</t>
  </si>
  <si>
    <t>ЗО</t>
  </si>
  <si>
    <t>Тр. правоотн.</t>
  </si>
  <si>
    <t>Сл. правоотн.</t>
  </si>
  <si>
    <t>сл. 1959</t>
  </si>
  <si>
    <t>ОБЩО:</t>
  </si>
  <si>
    <t>Осн. Заплата (отработена)</t>
  </si>
  <si>
    <t>4А</t>
  </si>
  <si>
    <t>Платен отпуск</t>
  </si>
  <si>
    <t>Осн. заплата техн. помощ (проверка счет.)</t>
  </si>
  <si>
    <t>ОсД Техн. помощ (проверка счет.)</t>
  </si>
  <si>
    <t xml:space="preserve">Поименна справка за начислените суми за възнаграждения, осигуровки и ДВПР </t>
  </si>
  <si>
    <t>Рекап. (счет.)</t>
  </si>
  <si>
    <t xml:space="preserve">* Неномерираните колони не са задължителни за попълване. Те са предназначени за удобство в случай, че таблицата се изготвя автоматично от софтуера за работните заплати. </t>
  </si>
  <si>
    <t>Указания за бенефициента</t>
  </si>
  <si>
    <t>1А</t>
  </si>
  <si>
    <t>пр. 1960</t>
  </si>
  <si>
    <t xml:space="preserve">Общ размер на заявените разходи по техническа помощ </t>
  </si>
  <si>
    <r>
      <t xml:space="preserve">* Информацията в колона </t>
    </r>
    <r>
      <rPr>
        <sz val="11"/>
        <rFont val="Calibri"/>
        <family val="2"/>
        <charset val="204"/>
      </rPr>
      <t>19  се попълва само в случаите на заявяване за възстановяване на разходи за допълнително възнаграждение за постигнати резултати.</t>
    </r>
  </si>
  <si>
    <r>
      <t xml:space="preserve">* </t>
    </r>
    <r>
      <rPr>
        <sz val="11"/>
        <rFont val="Calibri"/>
        <family val="2"/>
        <charset val="204"/>
      </rPr>
      <t xml:space="preserve">Информацията в колони от 1 до 30 се предоставя от съответното финансово-счетоводно звено на ДФ "Земеделие"/  МЗм. Предвидените разходи са съобразени с трудовото законодателство и с условията на Наредба 17/2015, съответно Условията за кандидатстване и изпълнение по процедура  № BG06RDNP001-20.001  в ИСУН. </t>
    </r>
  </si>
  <si>
    <r>
      <t xml:space="preserve">* </t>
    </r>
    <r>
      <rPr>
        <sz val="11"/>
        <rFont val="Calibri"/>
        <family val="2"/>
        <charset val="204"/>
      </rPr>
      <t>Информацията в колона 3 и колона 19 се съпоставя с данните (се потвърждава) от съответното звено, отговарящо за персонала на ведомството.</t>
    </r>
  </si>
  <si>
    <r>
      <t>*</t>
    </r>
    <r>
      <rPr>
        <sz val="11"/>
        <rFont val="Calibri"/>
        <family val="2"/>
        <charset val="204"/>
      </rPr>
      <t>В колона 30 автоматично се изчислява, чрез заложена формула, общият размер на заявените разходи по техническа помощ за брутна основна заплата.</t>
    </r>
  </si>
  <si>
    <r>
      <t>*</t>
    </r>
    <r>
      <rPr>
        <sz val="11"/>
        <rFont val="Calibri"/>
        <family val="2"/>
        <charset val="204"/>
      </rPr>
      <t xml:space="preserve">В колона </t>
    </r>
    <r>
      <rPr>
        <b/>
        <sz val="11"/>
        <rFont val="Calibri"/>
        <family val="2"/>
        <charset val="204"/>
      </rPr>
      <t>30</t>
    </r>
    <r>
      <rPr>
        <sz val="11"/>
        <rFont val="Calibri"/>
        <family val="2"/>
        <charset val="204"/>
      </rPr>
      <t xml:space="preserve"> автоматично се изчислява, чрез заложена формула, общият размер на заявените разходи по техническа помощ за брутна основна заплата.</t>
    </r>
  </si>
  <si>
    <r>
      <t xml:space="preserve">* </t>
    </r>
    <r>
      <rPr>
        <sz val="11"/>
        <rFont val="Calibri"/>
        <family val="2"/>
        <charset val="204"/>
      </rPr>
      <t xml:space="preserve">Информацията в колони от </t>
    </r>
    <r>
      <rPr>
        <b/>
        <sz val="11"/>
        <rFont val="Calibri"/>
        <family val="2"/>
        <charset val="204"/>
      </rPr>
      <t>1</t>
    </r>
    <r>
      <rPr>
        <sz val="11"/>
        <rFont val="Calibri"/>
        <family val="2"/>
        <charset val="204"/>
      </rPr>
      <t xml:space="preserve"> до </t>
    </r>
    <r>
      <rPr>
        <b/>
        <sz val="11"/>
        <rFont val="Calibri"/>
        <family val="2"/>
        <charset val="204"/>
      </rPr>
      <t>30</t>
    </r>
    <r>
      <rPr>
        <sz val="11"/>
        <rFont val="Calibri"/>
        <family val="2"/>
        <charset val="204"/>
      </rPr>
      <t xml:space="preserve"> се предоставя от съответното финансово-счетоводно звено на ДФ "Земеделие"/  МЗХ. Предвидените разходи са съобразени с трудовото законодателство и с условията на Наредба 17/2015, съответно Условията за кандидатстване и изпълнение по процедура  № BG06RDNP001-20.001  в ИСУН. </t>
    </r>
  </si>
  <si>
    <r>
      <t xml:space="preserve">* </t>
    </r>
    <r>
      <rPr>
        <sz val="11"/>
        <rFont val="Calibri"/>
        <family val="2"/>
        <charset val="204"/>
      </rPr>
      <t>Информацията в колона</t>
    </r>
    <r>
      <rPr>
        <b/>
        <sz val="11"/>
        <rFont val="Calibri"/>
        <family val="2"/>
        <charset val="204"/>
      </rPr>
      <t xml:space="preserve"> 3 </t>
    </r>
    <r>
      <rPr>
        <sz val="11"/>
        <rFont val="Calibri"/>
        <family val="2"/>
        <charset val="204"/>
      </rPr>
      <t>и колона</t>
    </r>
    <r>
      <rPr>
        <b/>
        <sz val="11"/>
        <rFont val="Calibri"/>
        <family val="2"/>
        <charset val="204"/>
      </rPr>
      <t xml:space="preserve"> 19 </t>
    </r>
    <r>
      <rPr>
        <sz val="11"/>
        <rFont val="Calibri"/>
        <family val="2"/>
        <charset val="204"/>
      </rPr>
      <t>се съпоставя с данните (се потвърждава) от съответното звено, отговарящо за персонала на ведомството.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</si>
</sst>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лв.&quot;;\-#,##0.00\ &quot;лв.&quot;"/>
    <numFmt numFmtId="44" formatCode="_-* #,##0.00\ &quot;лв.&quot;_-;\-* #,##0.00\ &quot;лв.&quot;_-;_-* &quot;-&quot;??\ &quot;лв.&quot;_-;_-@_-"/>
    <numFmt numFmtId="164" formatCode="#,##0.00\ &quot;лв.&quot;"/>
    <numFmt numFmtId="165" formatCode="#,##0.00\ [$лв.-402];\-#,##0.00\ [$лв.-402]"/>
  </numFmts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i/>
      <u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Calibri"/>
      <family val="2"/>
      <charset val="204"/>
      <scheme val="minor"/>
    </font>
    <font>
      <sz val="9"/>
      <color theme="3" tint="0.5999938962981048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/>
    <xf numFmtId="0" fontId="5" fillId="3" borderId="0" xfId="0" applyFont="1" applyFill="1" applyAlignment="1">
      <alignment horizontal="left"/>
    </xf>
    <xf numFmtId="0" fontId="5" fillId="4" borderId="0" xfId="0" applyFont="1" applyFill="1"/>
    <xf numFmtId="0" fontId="0" fillId="0" borderId="0" xfId="0" applyFont="1"/>
    <xf numFmtId="0" fontId="0" fillId="0" borderId="0" xfId="0" applyFont="1" applyFill="1"/>
    <xf numFmtId="0" fontId="0" fillId="5" borderId="0" xfId="0" applyFont="1" applyFill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0" borderId="1" xfId="1" applyNumberFormat="1" applyFont="1" applyBorder="1" applyAlignment="1" applyProtection="1">
      <alignment horizontal="center" vertical="center" wrapText="1"/>
    </xf>
    <xf numFmtId="10" fontId="8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1" fontId="8" fillId="0" borderId="1" xfId="0" applyNumberFormat="1" applyFont="1" applyBorder="1"/>
    <xf numFmtId="1" fontId="8" fillId="0" borderId="1" xfId="0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2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164" fontId="8" fillId="0" borderId="1" xfId="0" applyNumberFormat="1" applyFont="1" applyBorder="1" applyProtection="1"/>
    <xf numFmtId="164" fontId="8" fillId="0" borderId="1" xfId="0" applyNumberFormat="1" applyFont="1" applyFill="1" applyBorder="1" applyProtection="1"/>
    <xf numFmtId="165" fontId="8" fillId="0" borderId="1" xfId="0" applyNumberFormat="1" applyFont="1" applyBorder="1" applyProtection="1"/>
    <xf numFmtId="164" fontId="8" fillId="0" borderId="1" xfId="0" applyNumberFormat="1" applyFont="1" applyFill="1" applyBorder="1"/>
    <xf numFmtId="7" fontId="8" fillId="0" borderId="1" xfId="0" applyNumberFormat="1" applyFont="1" applyFill="1" applyBorder="1" applyProtection="1"/>
    <xf numFmtId="164" fontId="8" fillId="0" borderId="1" xfId="0" applyNumberFormat="1" applyFont="1" applyBorder="1"/>
    <xf numFmtId="9" fontId="8" fillId="0" borderId="1" xfId="1" applyFont="1" applyBorder="1"/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/>
    <xf numFmtId="0" fontId="3" fillId="3" borderId="0" xfId="0" applyFont="1" applyFill="1" applyAlignment="1">
      <alignment horizontal="left"/>
    </xf>
    <xf numFmtId="0" fontId="3" fillId="2" borderId="0" xfId="0" applyFont="1" applyFill="1"/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4" fontId="8" fillId="0" borderId="0" xfId="2" applyFont="1" applyBorder="1" applyProtection="1">
      <protection locked="0"/>
    </xf>
    <xf numFmtId="44" fontId="1" fillId="0" borderId="0" xfId="2" applyFont="1" applyBorder="1" applyProtection="1">
      <protection locked="0"/>
    </xf>
    <xf numFmtId="0" fontId="3" fillId="0" borderId="0" xfId="0" applyFont="1" applyFill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vertical="center"/>
    </xf>
    <xf numFmtId="164" fontId="3" fillId="0" borderId="1" xfId="0" applyNumberFormat="1" applyFont="1" applyFill="1" applyBorder="1" applyProtection="1">
      <protection locked="0"/>
    </xf>
    <xf numFmtId="164" fontId="10" fillId="0" borderId="1" xfId="0" applyNumberFormat="1" applyFont="1" applyFill="1" applyBorder="1" applyProtection="1">
      <protection locked="0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1" applyNumberFormat="1" applyFont="1" applyFill="1" applyBorder="1" applyAlignment="1" applyProtection="1">
      <alignment horizontal="center" vertical="center" wrapText="1"/>
    </xf>
    <xf numFmtId="1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/>
    <xf numFmtId="1" fontId="8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10" fontId="8" fillId="0" borderId="1" xfId="0" applyNumberFormat="1" applyFont="1" applyFill="1" applyBorder="1" applyProtection="1">
      <protection locked="0"/>
    </xf>
    <xf numFmtId="165" fontId="8" fillId="0" borderId="1" xfId="0" applyNumberFormat="1" applyFont="1" applyFill="1" applyBorder="1" applyProtection="1"/>
    <xf numFmtId="9" fontId="8" fillId="0" borderId="1" xfId="1" applyFont="1" applyFill="1" applyBorder="1"/>
    <xf numFmtId="0" fontId="8" fillId="0" borderId="1" xfId="0" applyFont="1" applyFill="1" applyBorder="1"/>
    <xf numFmtId="1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/>
    <xf numFmtId="2" fontId="7" fillId="0" borderId="1" xfId="0" applyNumberFormat="1" applyFont="1" applyFill="1" applyBorder="1"/>
    <xf numFmtId="164" fontId="7" fillId="0" borderId="1" xfId="0" applyNumberFormat="1" applyFont="1" applyFill="1" applyBorder="1" applyProtection="1"/>
    <xf numFmtId="0" fontId="8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Protection="1"/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\authorization$\MM\ODITI\21%20RD%2020%2001\&#1091;&#1090;&#1074;&#1098;&#1088;&#1076;&#1077;&#1085;%20&#1087;&#1083;&#1072;&#1085;\II.8%20&#1076;&#1072;&#1076;&#1077;&#1085;&#1086;%20&#1079;&#1072;%20&#1089;&#1098;&#1075;&#1083;%20&#1086;&#1090;%20&#1086;&#1076;&#1080;&#1090;&#1072;%20&#1080;%20&#1087;&#1088;&#1072;&#1074;&#1085;&#1072;\&#1086;&#1076;&#1086;&#1073;&#1088;&#1077;&#1085;&#1086;\izmeneni\Raboten%20list%20za%20zaplati-PMS%20-&#1074;&#1077;&#1088;&#1089;&#1080;&#1103;%2002%20&#1079;&#1072;%20&#1089;&#1098;&#1075;&#1083;&#1072;&#1089;&#1091;&#1074;&#1072;&#1085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01.04.2022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"/>
  <sheetViews>
    <sheetView topLeftCell="M1" zoomScale="106" zoomScaleNormal="106" workbookViewId="0">
      <selection activeCell="AE8" sqref="AE8"/>
    </sheetView>
  </sheetViews>
  <sheetFormatPr defaultRowHeight="12" x14ac:dyDescent="0.2"/>
  <cols>
    <col min="1" max="1" width="3.28515625" style="46" bestFit="1" customWidth="1"/>
    <col min="2" max="2" width="8.7109375" style="69" customWidth="1"/>
    <col min="3" max="3" width="46.140625" style="46" customWidth="1"/>
    <col min="4" max="5" width="8.7109375" style="69" customWidth="1"/>
    <col min="6" max="6" width="11.28515625" style="46" customWidth="1"/>
    <col min="7" max="7" width="11.85546875" style="46" customWidth="1"/>
    <col min="8" max="8" width="9" style="46" customWidth="1"/>
    <col min="9" max="9" width="8.7109375" style="46" customWidth="1"/>
    <col min="10" max="10" width="12.85546875" style="46" customWidth="1"/>
    <col min="11" max="11" width="15.140625" style="46" customWidth="1"/>
    <col min="12" max="12" width="11.85546875" style="46" customWidth="1"/>
    <col min="13" max="13" width="11.42578125" style="46" customWidth="1"/>
    <col min="14" max="14" width="11.7109375" style="46" customWidth="1"/>
    <col min="15" max="15" width="8.7109375" style="46" customWidth="1"/>
    <col min="16" max="16" width="12.42578125" style="46" customWidth="1"/>
    <col min="17" max="18" width="8.7109375" style="46" customWidth="1"/>
    <col min="19" max="19" width="10.140625" style="46" customWidth="1"/>
    <col min="20" max="20" width="12.140625" style="46" customWidth="1"/>
    <col min="21" max="22" width="8.7109375" style="46" customWidth="1"/>
    <col min="23" max="23" width="14.28515625" style="46" customWidth="1"/>
    <col min="24" max="24" width="8.7109375" style="46" customWidth="1"/>
    <col min="25" max="25" width="11.7109375" style="46" customWidth="1"/>
    <col min="26" max="27" width="8.7109375" style="46" customWidth="1"/>
    <col min="28" max="28" width="11.140625" style="46" customWidth="1"/>
    <col min="29" max="29" width="8.7109375" style="46" customWidth="1"/>
    <col min="30" max="30" width="11.42578125" style="46" customWidth="1"/>
    <col min="31" max="31" width="11.5703125" style="46" customWidth="1"/>
    <col min="32" max="33" width="8.7109375" style="46" customWidth="1"/>
    <col min="34" max="34" width="10" style="46" customWidth="1"/>
    <col min="35" max="42" width="8.7109375" style="46" customWidth="1"/>
    <col min="43" max="43" width="11.7109375" style="46" customWidth="1"/>
    <col min="44" max="44" width="8.7109375" style="46" customWidth="1"/>
    <col min="45" max="45" width="15.5703125" style="46" customWidth="1"/>
    <col min="46" max="16384" width="9.140625" style="46"/>
  </cols>
  <sheetData>
    <row r="1" spans="1:52" s="4" customFormat="1" ht="15" x14ac:dyDescent="0.25">
      <c r="B1" s="47"/>
      <c r="D1" s="47"/>
      <c r="E1" s="47"/>
      <c r="L1" s="75" t="s">
        <v>30</v>
      </c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</row>
    <row r="2" spans="1:52" s="4" customFormat="1" ht="55.5" customHeight="1" x14ac:dyDescent="0.25">
      <c r="B2" s="47"/>
      <c r="D2" s="47"/>
      <c r="E2" s="47"/>
      <c r="AS2" s="48" t="s">
        <v>0</v>
      </c>
      <c r="AZ2" s="49" t="s">
        <v>35</v>
      </c>
    </row>
    <row r="3" spans="1:52" ht="46.5" customHeight="1" x14ac:dyDescent="0.2">
      <c r="A3" s="74" t="s">
        <v>1</v>
      </c>
      <c r="B3" s="74" t="s">
        <v>2</v>
      </c>
      <c r="C3" s="74" t="s">
        <v>3</v>
      </c>
      <c r="D3" s="74" t="s">
        <v>4</v>
      </c>
      <c r="E3" s="74" t="s">
        <v>5</v>
      </c>
      <c r="F3" s="74" t="s">
        <v>6</v>
      </c>
      <c r="G3" s="74" t="s">
        <v>25</v>
      </c>
      <c r="H3" s="74" t="s">
        <v>27</v>
      </c>
      <c r="I3" s="74" t="s">
        <v>7</v>
      </c>
      <c r="J3" s="74" t="s">
        <v>28</v>
      </c>
      <c r="K3" s="74" t="s">
        <v>8</v>
      </c>
      <c r="L3" s="74" t="s">
        <v>9</v>
      </c>
      <c r="M3" s="74" t="s">
        <v>10</v>
      </c>
      <c r="N3" s="74" t="s">
        <v>11</v>
      </c>
      <c r="O3" s="74" t="s">
        <v>29</v>
      </c>
      <c r="P3" s="74" t="s">
        <v>12</v>
      </c>
      <c r="Q3" s="74" t="s">
        <v>13</v>
      </c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 t="s">
        <v>14</v>
      </c>
      <c r="AE3" s="74" t="s">
        <v>15</v>
      </c>
      <c r="AF3" s="74" t="s">
        <v>16</v>
      </c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 t="s">
        <v>36</v>
      </c>
      <c r="AZ3" s="50" t="s">
        <v>23</v>
      </c>
    </row>
    <row r="4" spans="1:52" ht="46.5" customHeight="1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 t="s">
        <v>17</v>
      </c>
      <c r="R4" s="74"/>
      <c r="S4" s="74"/>
      <c r="T4" s="74"/>
      <c r="U4" s="74"/>
      <c r="V4" s="74" t="s">
        <v>18</v>
      </c>
      <c r="W4" s="74"/>
      <c r="X4" s="74"/>
      <c r="Y4" s="74" t="s">
        <v>19</v>
      </c>
      <c r="Z4" s="74"/>
      <c r="AA4" s="74" t="s">
        <v>20</v>
      </c>
      <c r="AB4" s="74"/>
      <c r="AC4" s="74"/>
      <c r="AD4" s="74"/>
      <c r="AE4" s="74"/>
      <c r="AF4" s="74" t="s">
        <v>17</v>
      </c>
      <c r="AG4" s="74"/>
      <c r="AH4" s="74"/>
      <c r="AI4" s="74"/>
      <c r="AJ4" s="74"/>
      <c r="AK4" s="74" t="s">
        <v>18</v>
      </c>
      <c r="AL4" s="74"/>
      <c r="AM4" s="74"/>
      <c r="AN4" s="74" t="s">
        <v>19</v>
      </c>
      <c r="AO4" s="74"/>
      <c r="AP4" s="74" t="s">
        <v>20</v>
      </c>
      <c r="AQ4" s="74"/>
      <c r="AR4" s="74"/>
      <c r="AS4" s="74"/>
    </row>
    <row r="5" spans="1:52" ht="46.5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 t="s">
        <v>21</v>
      </c>
      <c r="R5" s="74"/>
      <c r="S5" s="74" t="s">
        <v>22</v>
      </c>
      <c r="T5" s="74"/>
      <c r="U5" s="45"/>
      <c r="V5" s="45" t="s">
        <v>21</v>
      </c>
      <c r="W5" s="45" t="s">
        <v>22</v>
      </c>
      <c r="X5" s="45"/>
      <c r="Y5" s="74"/>
      <c r="Z5" s="74"/>
      <c r="AA5" s="45" t="s">
        <v>21</v>
      </c>
      <c r="AB5" s="45" t="s">
        <v>22</v>
      </c>
      <c r="AC5" s="45"/>
      <c r="AD5" s="74"/>
      <c r="AE5" s="74"/>
      <c r="AF5" s="74" t="s">
        <v>21</v>
      </c>
      <c r="AG5" s="74"/>
      <c r="AH5" s="74" t="s">
        <v>22</v>
      </c>
      <c r="AI5" s="74"/>
      <c r="AJ5" s="45"/>
      <c r="AK5" s="45" t="s">
        <v>21</v>
      </c>
      <c r="AL5" s="45" t="s">
        <v>22</v>
      </c>
      <c r="AM5" s="45"/>
      <c r="AN5" s="74"/>
      <c r="AO5" s="74"/>
      <c r="AP5" s="45" t="s">
        <v>21</v>
      </c>
      <c r="AQ5" s="45" t="s">
        <v>22</v>
      </c>
      <c r="AR5" s="45"/>
      <c r="AS5" s="74"/>
    </row>
    <row r="6" spans="1:52" ht="46.5" customHeigh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51">
        <v>0.13719999999999999</v>
      </c>
      <c r="R6" s="51">
        <v>0.10920000000000001</v>
      </c>
      <c r="S6" s="51">
        <v>0.24299999999999999</v>
      </c>
      <c r="T6" s="51">
        <v>0.193</v>
      </c>
      <c r="U6" s="45" t="s">
        <v>31</v>
      </c>
      <c r="V6" s="51">
        <v>2.8000000000000001E-2</v>
      </c>
      <c r="W6" s="51">
        <v>0.05</v>
      </c>
      <c r="X6" s="45" t="s">
        <v>31</v>
      </c>
      <c r="Y6" s="51">
        <v>7.0000000000000001E-3</v>
      </c>
      <c r="Z6" s="45" t="s">
        <v>31</v>
      </c>
      <c r="AA6" s="51">
        <v>4.8000000000000001E-2</v>
      </c>
      <c r="AB6" s="51">
        <v>0.08</v>
      </c>
      <c r="AC6" s="45" t="s">
        <v>31</v>
      </c>
      <c r="AD6" s="74"/>
      <c r="AE6" s="74"/>
      <c r="AF6" s="52">
        <v>0.13719999999999999</v>
      </c>
      <c r="AG6" s="53">
        <v>0.10920000000000001</v>
      </c>
      <c r="AH6" s="53">
        <v>0.24299999999999999</v>
      </c>
      <c r="AI6" s="53">
        <v>0.193</v>
      </c>
      <c r="AJ6" s="45" t="s">
        <v>31</v>
      </c>
      <c r="AK6" s="51">
        <v>2.8000000000000001E-2</v>
      </c>
      <c r="AL6" s="51">
        <v>0.05</v>
      </c>
      <c r="AM6" s="45" t="s">
        <v>31</v>
      </c>
      <c r="AN6" s="51">
        <v>7.0000000000000001E-3</v>
      </c>
      <c r="AO6" s="45" t="s">
        <v>31</v>
      </c>
      <c r="AP6" s="51">
        <v>4.8000000000000001E-2</v>
      </c>
      <c r="AQ6" s="51">
        <v>0.08</v>
      </c>
      <c r="AR6" s="45" t="s">
        <v>31</v>
      </c>
      <c r="AS6" s="74"/>
    </row>
    <row r="7" spans="1:52" x14ac:dyDescent="0.2">
      <c r="A7" s="45">
        <v>1</v>
      </c>
      <c r="B7" s="45" t="s">
        <v>34</v>
      </c>
      <c r="C7" s="45">
        <v>2</v>
      </c>
      <c r="D7" s="45"/>
      <c r="E7" s="45"/>
      <c r="F7" s="45">
        <v>3</v>
      </c>
      <c r="G7" s="45">
        <v>4</v>
      </c>
      <c r="H7" s="45" t="s">
        <v>26</v>
      </c>
      <c r="I7" s="45">
        <v>5</v>
      </c>
      <c r="J7" s="45"/>
      <c r="K7" s="45">
        <v>6</v>
      </c>
      <c r="L7" s="45">
        <v>7</v>
      </c>
      <c r="M7" s="45">
        <v>8</v>
      </c>
      <c r="N7" s="45"/>
      <c r="O7" s="45"/>
      <c r="P7" s="45">
        <v>9</v>
      </c>
      <c r="Q7" s="45">
        <v>10</v>
      </c>
      <c r="R7" s="45">
        <v>11</v>
      </c>
      <c r="S7" s="45">
        <v>12</v>
      </c>
      <c r="T7" s="45">
        <v>13</v>
      </c>
      <c r="U7" s="45"/>
      <c r="V7" s="45">
        <v>14</v>
      </c>
      <c r="W7" s="45">
        <v>15</v>
      </c>
      <c r="X7" s="45"/>
      <c r="Y7" s="45">
        <v>16</v>
      </c>
      <c r="Z7" s="45"/>
      <c r="AA7" s="45">
        <v>17</v>
      </c>
      <c r="AB7" s="45">
        <v>18</v>
      </c>
      <c r="AC7" s="45"/>
      <c r="AD7" s="45">
        <v>19</v>
      </c>
      <c r="AE7" s="45">
        <v>20</v>
      </c>
      <c r="AF7" s="54">
        <v>21</v>
      </c>
      <c r="AG7" s="54">
        <v>22</v>
      </c>
      <c r="AH7" s="54">
        <v>23</v>
      </c>
      <c r="AI7" s="54">
        <v>24</v>
      </c>
      <c r="AJ7" s="45"/>
      <c r="AK7" s="45">
        <v>25</v>
      </c>
      <c r="AL7" s="45">
        <v>26</v>
      </c>
      <c r="AM7" s="45"/>
      <c r="AN7" s="45">
        <v>27</v>
      </c>
      <c r="AO7" s="45"/>
      <c r="AP7" s="45">
        <v>28</v>
      </c>
      <c r="AQ7" s="45">
        <v>29</v>
      </c>
      <c r="AR7" s="45"/>
      <c r="AS7" s="45">
        <v>30</v>
      </c>
    </row>
    <row r="8" spans="1:52" x14ac:dyDescent="0.2">
      <c r="A8" s="55">
        <v>1</v>
      </c>
      <c r="B8" s="56"/>
      <c r="C8" s="57"/>
      <c r="D8" s="56">
        <v>3</v>
      </c>
      <c r="E8" s="11" t="s">
        <v>35</v>
      </c>
      <c r="F8" s="58"/>
      <c r="G8" s="58"/>
      <c r="H8" s="11"/>
      <c r="I8" s="59">
        <v>0.4</v>
      </c>
      <c r="J8" s="27">
        <f>ROUND(G8*I8,2)</f>
        <v>0</v>
      </c>
      <c r="K8" s="27">
        <f>IF(I8=0, J8, ROUND(G8 * I8, 2))</f>
        <v>0</v>
      </c>
      <c r="L8" s="27">
        <f>ROUND(H8 * I8, 2)</f>
        <v>0</v>
      </c>
      <c r="M8" s="27">
        <f>ROUND(K8 + L8, 2)</f>
        <v>0</v>
      </c>
      <c r="N8" s="27">
        <f>IF((G8+H8)*(1-I8)&gt;=3000,3000,(G8+H8)*(1-I8))</f>
        <v>0</v>
      </c>
      <c r="O8" s="11"/>
      <c r="P8" s="27">
        <f>ROUND(MIN(3000-N8, M8), 2)</f>
        <v>0</v>
      </c>
      <c r="Q8" s="27">
        <f>IF(D8&lt;&gt;5, IF(EXACT(E8,"пр. 1960"),ROUND($Q$6*P8,2),0),0)</f>
        <v>0</v>
      </c>
      <c r="R8" s="27">
        <f>IF(D8&lt;&gt;5, IF(EXACT(E8,"сл. 1959"), ROUND($R$6*P8, 2),0),0)</f>
        <v>0</v>
      </c>
      <c r="S8" s="27">
        <f>IF(D8=5, IF(EXACT(E8,"пр. 1960"),ROUND($S$6*P8,2),0),0)</f>
        <v>0</v>
      </c>
      <c r="T8" s="27">
        <f>IF(D8=5, IF(EXACT(E8,"сл. 1959"), ROUND($T$6*P8, 2),0),0)</f>
        <v>0</v>
      </c>
      <c r="U8" s="11"/>
      <c r="V8" s="60">
        <f>IF(D8&lt;&gt;5,IF(EXACT(E8,"сл. 1959"),ROUND(P8*$V$6,2),0),0)</f>
        <v>0</v>
      </c>
      <c r="W8" s="60">
        <f>IF(D8=5,IF(EXACT(E8,"сл. 1959"), ROUND(P8*$W$6,2),0),0)</f>
        <v>0</v>
      </c>
      <c r="X8" s="11"/>
      <c r="Y8" s="60">
        <f>ROUND($Y$6*P8, 2)</f>
        <v>0</v>
      </c>
      <c r="Z8" s="11"/>
      <c r="AA8" s="60">
        <f>IF(D8&lt;&gt;5, ROUND(P8*$AA$6, 2), 0)</f>
        <v>0</v>
      </c>
      <c r="AB8" s="60">
        <f>IF(D8=5, ROUND(P8*$AB$6, 2), 0)</f>
        <v>0</v>
      </c>
      <c r="AC8" s="11"/>
      <c r="AD8" s="11">
        <v>0</v>
      </c>
      <c r="AE8" s="73">
        <f>IF(AD8&gt;0,IF((P8+N8)&gt;=3000,0,MIN(3000-P8-N8,AD8)),0)</f>
        <v>0</v>
      </c>
      <c r="AF8" s="27">
        <f>IF(D8&lt;&gt;5, IF(EXACT(E8,"пр. 1960"), ROUND($AF$6*AE8, 2), 0), 0)</f>
        <v>0</v>
      </c>
      <c r="AG8" s="27">
        <f>IF(D8&lt;&gt;5, IF(EXACT(E8,"пр. 1960"), ROUND($AG$6*AE8, 2), 0), 0)</f>
        <v>0</v>
      </c>
      <c r="AH8" s="27">
        <f>IF(D8=5, IF(EXACT(E8,"пр. 1960"), ROUND($AH$6*AE8, 2), 0), 0)</f>
        <v>0</v>
      </c>
      <c r="AI8" s="30">
        <f>IF(D8=5, IF(EXACT(E8,"сл. 1959"), ROUND($AI$6*AE8, 2), 0), 0)</f>
        <v>0</v>
      </c>
      <c r="AJ8" s="29"/>
      <c r="AK8" s="60">
        <f>IF(D8&lt;&gt;5,IF(EXACT(E8,"пр. 1960"),ROUND($AK$6*AE8,2),0),0)</f>
        <v>0</v>
      </c>
      <c r="AL8" s="60">
        <f>IF(D8=5,IF(EXACT(E8,"сл. 1959"),ROUND($AL$6*AE8,2),0),0)</f>
        <v>0</v>
      </c>
      <c r="AM8" s="29"/>
      <c r="AN8" s="60">
        <f>ROUNDDOWN($AN$6*AE8, 2)</f>
        <v>0</v>
      </c>
      <c r="AO8" s="29"/>
      <c r="AP8" s="60">
        <f>IF(D8&lt;&gt;5, ROUND($AP$6*AE8, 2), 0)</f>
        <v>0</v>
      </c>
      <c r="AQ8" s="60">
        <f>IF(D8=5, ROUND($AQ$6*AE8, 2), 0)</f>
        <v>0</v>
      </c>
      <c r="AR8" s="29"/>
      <c r="AS8" s="27">
        <f>SUM(M8,Q8:T8,V8:W8,Y8,AA8:AB8,AD8,AF8:AI8,AK8:AL8,AN8,AP8:AQ8)</f>
        <v>0</v>
      </c>
    </row>
    <row r="9" spans="1:52" x14ac:dyDescent="0.2">
      <c r="A9" s="55">
        <v>2</v>
      </c>
      <c r="B9" s="56"/>
      <c r="C9" s="57"/>
      <c r="D9" s="56">
        <v>3</v>
      </c>
      <c r="E9" s="11" t="s">
        <v>23</v>
      </c>
      <c r="F9" s="58"/>
      <c r="G9" s="58"/>
      <c r="H9" s="11"/>
      <c r="I9" s="59">
        <v>0.4</v>
      </c>
      <c r="J9" s="27">
        <f t="shared" ref="J9:J24" si="0">ROUND(G9*I9,2)</f>
        <v>0</v>
      </c>
      <c r="K9" s="27">
        <f t="shared" ref="K9:K24" si="1">IF(I9=0, J9, ROUND(G9 * I9, 2))</f>
        <v>0</v>
      </c>
      <c r="L9" s="27">
        <f t="shared" ref="L9:L24" si="2">ROUND(H9 * I9, 2)</f>
        <v>0</v>
      </c>
      <c r="M9" s="27">
        <f t="shared" ref="M9:M24" si="3">ROUND(K9 + L9, 2)</f>
        <v>0</v>
      </c>
      <c r="N9" s="27">
        <f t="shared" ref="N9:N24" si="4">IF((G9+H9)*(1-I9)&gt;=3000,3000,(G9+H9)*(1-I9))</f>
        <v>0</v>
      </c>
      <c r="O9" s="11"/>
      <c r="P9" s="27">
        <f t="shared" ref="P9:P24" si="5">ROUND(MIN(3000-N9, M9), 2)</f>
        <v>0</v>
      </c>
      <c r="Q9" s="27">
        <f>IF(D9&lt;&gt;5, IF(EXACT(E9,"пр. 1960"),ROUND($Q$6*P9,2),0),0)</f>
        <v>0</v>
      </c>
      <c r="R9" s="27">
        <f>IF(D9&lt;&gt;5, IF(EXACT(E9,"сл. 1959"), ROUND($R$6*P9, 2),0),0)</f>
        <v>0</v>
      </c>
      <c r="S9" s="27">
        <f>IF(D9=5, IF(EXACT(E9,"пр. 1960"),ROUND($S$6*P9,2),0),0)</f>
        <v>0</v>
      </c>
      <c r="T9" s="27">
        <f t="shared" ref="T9:T24" si="6">IF(D9=5, IF(EXACT(E9,"сл. 1959"), ROUND($T$6*P9, 2),0),0)</f>
        <v>0</v>
      </c>
      <c r="U9" s="11"/>
      <c r="V9" s="60">
        <f t="shared" ref="V9:V24" si="7">IF(D9&lt;&gt;5,IF(EXACT(E9,"сл. 1959"),ROUND(P9*$V$6,2),0),0)</f>
        <v>0</v>
      </c>
      <c r="W9" s="60">
        <f t="shared" ref="W9:W24" si="8">IF(D9=5,IF(EXACT(E9,"сл. 1959"), ROUND(P9*$W$6,2),0),0)</f>
        <v>0</v>
      </c>
      <c r="X9" s="11"/>
      <c r="Y9" s="60">
        <f>ROUND($Y$6*P9, 2)</f>
        <v>0</v>
      </c>
      <c r="Z9" s="11"/>
      <c r="AA9" s="60">
        <f>IF(D9&lt;&gt;5, ROUND(P9*$AA$6, 2), 0)</f>
        <v>0</v>
      </c>
      <c r="AB9" s="60">
        <f t="shared" ref="AB9:AB24" si="9">IF(D9=5, ROUND(P9*$AB$6, 2), 0)</f>
        <v>0</v>
      </c>
      <c r="AC9" s="11"/>
      <c r="AD9" s="11">
        <v>0</v>
      </c>
      <c r="AE9" s="73">
        <f t="shared" ref="AE9:AE24" si="10">IF(AD9&gt;0,IF((P9+N9)&gt;=3000,0,MIN(3000-P9-N9,AD9)),0)</f>
        <v>0</v>
      </c>
      <c r="AF9" s="27">
        <f>IF(D9&lt;&gt;5, IF(EXACT(E9,"пр. 1960"), ROUND($AF$6*AE9, 2), 0), 0)</f>
        <v>0</v>
      </c>
      <c r="AG9" s="27">
        <f>IF(D9&lt;&gt;5, IF(EXACT(E9,"пр. 1960"), ROUND($AG$6*AE9, 2), 0), 0)</f>
        <v>0</v>
      </c>
      <c r="AH9" s="27">
        <f t="shared" ref="AH9:AH24" si="11">IF(D9=5, IF(EXACT(E9,"пр. 1960"), ROUND($AH$6*AE9, 2), 0), 0)</f>
        <v>0</v>
      </c>
      <c r="AI9" s="30">
        <f t="shared" ref="AI9:AI24" si="12">IF(D9=5, IF(EXACT(E9,"сл. 1959"), ROUND($AI$6*AE9, 2), 0), 0)</f>
        <v>0</v>
      </c>
      <c r="AJ9" s="61"/>
      <c r="AK9" s="60">
        <f t="shared" ref="AK9:AK24" si="13">IF(D9&lt;&gt;5,IF(EXACT(E9,"пр. 1960"),ROUND($AK$6*AE9,2),0),0)</f>
        <v>0</v>
      </c>
      <c r="AL9" s="60">
        <f t="shared" ref="AL9:AL24" si="14">IF(D9=5,IF(EXACT(E9,"сл. 1959"),ROUND($AL$6*AE9,2),0),0)</f>
        <v>0</v>
      </c>
      <c r="AM9" s="29"/>
      <c r="AN9" s="60">
        <f t="shared" ref="AN9:AN24" si="15">ROUNDDOWN($AN$6*AE9, 2)</f>
        <v>0</v>
      </c>
      <c r="AO9" s="29"/>
      <c r="AP9" s="60">
        <f t="shared" ref="AP9:AP24" si="16">IF(D9&lt;&gt;5, ROUND($AP$6*AE9, 2), 0)</f>
        <v>0</v>
      </c>
      <c r="AQ9" s="60">
        <f t="shared" ref="AQ9:AQ24" si="17">IF(D9=5, ROUND($AQ$6*AE9, 2), 0)</f>
        <v>0</v>
      </c>
      <c r="AR9" s="29"/>
      <c r="AS9" s="27">
        <f t="shared" ref="AS9:AS24" si="18">SUM(M9,Q9:T9,V9:W9,Y9,AA9:AB9,AD9,AF9:AI9,AK9:AL9,AN9,AP9:AQ9)</f>
        <v>0</v>
      </c>
    </row>
    <row r="10" spans="1:52" x14ac:dyDescent="0.2">
      <c r="A10" s="55">
        <v>3</v>
      </c>
      <c r="B10" s="56"/>
      <c r="C10" s="57"/>
      <c r="D10" s="56">
        <v>5</v>
      </c>
      <c r="E10" s="11" t="s">
        <v>23</v>
      </c>
      <c r="F10" s="58"/>
      <c r="G10" s="58"/>
      <c r="H10" s="11"/>
      <c r="I10" s="59">
        <v>0.4</v>
      </c>
      <c r="J10" s="27">
        <f t="shared" si="0"/>
        <v>0</v>
      </c>
      <c r="K10" s="27">
        <f t="shared" si="1"/>
        <v>0</v>
      </c>
      <c r="L10" s="27">
        <f t="shared" si="2"/>
        <v>0</v>
      </c>
      <c r="M10" s="27">
        <f t="shared" si="3"/>
        <v>0</v>
      </c>
      <c r="N10" s="27">
        <f t="shared" si="4"/>
        <v>0</v>
      </c>
      <c r="O10" s="11"/>
      <c r="P10" s="27">
        <f t="shared" si="5"/>
        <v>0</v>
      </c>
      <c r="Q10" s="27">
        <f t="shared" ref="Q10:Q24" si="19">IF(D10&lt;&gt;5, IF(EXACT(E10,"пр. 1960"),ROUND($Q$6*P10,2),0),0)</f>
        <v>0</v>
      </c>
      <c r="R10" s="27">
        <f t="shared" ref="R10:R24" si="20">IF(D10&lt;&gt;5, IF(EXACT(E10,"сл. 1959"), ROUND($R$6*P10, 2),0),0)</f>
        <v>0</v>
      </c>
      <c r="S10" s="27">
        <f t="shared" ref="S10:S24" si="21">IF(D10=5, IF(EXACT(E10,"пр. 1960"),ROUND($S$6*P10,2),0),0)</f>
        <v>0</v>
      </c>
      <c r="T10" s="27">
        <f t="shared" si="6"/>
        <v>0</v>
      </c>
      <c r="U10" s="11"/>
      <c r="V10" s="60">
        <f t="shared" si="7"/>
        <v>0</v>
      </c>
      <c r="W10" s="60">
        <f t="shared" si="8"/>
        <v>0</v>
      </c>
      <c r="X10" s="11"/>
      <c r="Y10" s="60">
        <f t="shared" ref="Y10:Y24" si="22">ROUND($Y$6*P10, 2)</f>
        <v>0</v>
      </c>
      <c r="Z10" s="11"/>
      <c r="AA10" s="60">
        <f t="shared" ref="AA10:AA24" si="23">IF(D10&lt;&gt;5, ROUND(P10*$AA$6, 2), 0)</f>
        <v>0</v>
      </c>
      <c r="AB10" s="60">
        <f t="shared" si="9"/>
        <v>0</v>
      </c>
      <c r="AC10" s="11"/>
      <c r="AD10" s="11">
        <v>0</v>
      </c>
      <c r="AE10" s="73">
        <f t="shared" si="10"/>
        <v>0</v>
      </c>
      <c r="AF10" s="27">
        <f t="shared" ref="AF10:AF24" si="24">IF(D10&lt;&gt;5, IF(EXACT(E10,"пр. 1960"), ROUND($AF$6*AE10, 2), 0), 0)</f>
        <v>0</v>
      </c>
      <c r="AG10" s="27">
        <f t="shared" ref="AG10:AG24" si="25">IF(D10&lt;&gt;5, IF(EXACT(E10,"пр. 1960"), ROUND($AG$6*AE10, 2), 0), 0)</f>
        <v>0</v>
      </c>
      <c r="AH10" s="27">
        <f t="shared" si="11"/>
        <v>0</v>
      </c>
      <c r="AI10" s="30">
        <f t="shared" si="12"/>
        <v>0</v>
      </c>
      <c r="AJ10" s="29"/>
      <c r="AK10" s="60">
        <f t="shared" si="13"/>
        <v>0</v>
      </c>
      <c r="AL10" s="60">
        <f t="shared" si="14"/>
        <v>0</v>
      </c>
      <c r="AM10" s="29"/>
      <c r="AN10" s="60">
        <f t="shared" si="15"/>
        <v>0</v>
      </c>
      <c r="AO10" s="29"/>
      <c r="AP10" s="60">
        <f t="shared" si="16"/>
        <v>0</v>
      </c>
      <c r="AQ10" s="60">
        <f t="shared" si="17"/>
        <v>0</v>
      </c>
      <c r="AR10" s="29"/>
      <c r="AS10" s="27">
        <f t="shared" si="18"/>
        <v>0</v>
      </c>
    </row>
    <row r="11" spans="1:52" x14ac:dyDescent="0.2">
      <c r="A11" s="55">
        <v>4</v>
      </c>
      <c r="B11" s="56"/>
      <c r="C11" s="57"/>
      <c r="D11" s="56">
        <v>5</v>
      </c>
      <c r="E11" s="11" t="s">
        <v>35</v>
      </c>
      <c r="F11" s="58"/>
      <c r="G11" s="58"/>
      <c r="H11" s="11"/>
      <c r="I11" s="59">
        <v>0.4</v>
      </c>
      <c r="J11" s="27">
        <f t="shared" si="0"/>
        <v>0</v>
      </c>
      <c r="K11" s="27">
        <f>IF(I11=0, J11, ROUND(G11 * I11, 2))</f>
        <v>0</v>
      </c>
      <c r="L11" s="27">
        <f t="shared" si="2"/>
        <v>0</v>
      </c>
      <c r="M11" s="27">
        <f t="shared" si="3"/>
        <v>0</v>
      </c>
      <c r="N11" s="27">
        <f t="shared" si="4"/>
        <v>0</v>
      </c>
      <c r="O11" s="11"/>
      <c r="P11" s="27">
        <f t="shared" si="5"/>
        <v>0</v>
      </c>
      <c r="Q11" s="27">
        <f t="shared" si="19"/>
        <v>0</v>
      </c>
      <c r="R11" s="27">
        <f t="shared" si="20"/>
        <v>0</v>
      </c>
      <c r="S11" s="27">
        <f>IF(D11=5, IF(EXACT(E11,"пр. 1960"),ROUND($S$6*P11,2),0),0)</f>
        <v>0</v>
      </c>
      <c r="T11" s="27">
        <f>IF(D11=5, IF(EXACT(E11,"сл. 1959"), ROUND($T$6*P11, 2),0),0)</f>
        <v>0</v>
      </c>
      <c r="U11" s="11"/>
      <c r="V11" s="60">
        <f t="shared" si="7"/>
        <v>0</v>
      </c>
      <c r="W11" s="60">
        <f t="shared" si="8"/>
        <v>0</v>
      </c>
      <c r="X11" s="11"/>
      <c r="Y11" s="60">
        <f t="shared" si="22"/>
        <v>0</v>
      </c>
      <c r="Z11" s="11"/>
      <c r="AA11" s="60">
        <f t="shared" si="23"/>
        <v>0</v>
      </c>
      <c r="AB11" s="60">
        <f t="shared" si="9"/>
        <v>0</v>
      </c>
      <c r="AC11" s="11"/>
      <c r="AD11" s="11">
        <v>0</v>
      </c>
      <c r="AE11" s="73">
        <f t="shared" si="10"/>
        <v>0</v>
      </c>
      <c r="AF11" s="27">
        <f t="shared" si="24"/>
        <v>0</v>
      </c>
      <c r="AG11" s="27">
        <f t="shared" si="25"/>
        <v>0</v>
      </c>
      <c r="AH11" s="27">
        <f t="shared" si="11"/>
        <v>0</v>
      </c>
      <c r="AI11" s="30">
        <f t="shared" si="12"/>
        <v>0</v>
      </c>
      <c r="AJ11" s="29"/>
      <c r="AK11" s="60">
        <f t="shared" si="13"/>
        <v>0</v>
      </c>
      <c r="AL11" s="60">
        <f t="shared" si="14"/>
        <v>0</v>
      </c>
      <c r="AM11" s="29"/>
      <c r="AN11" s="60">
        <f t="shared" si="15"/>
        <v>0</v>
      </c>
      <c r="AO11" s="29"/>
      <c r="AP11" s="60">
        <f t="shared" si="16"/>
        <v>0</v>
      </c>
      <c r="AQ11" s="60">
        <f t="shared" si="17"/>
        <v>0</v>
      </c>
      <c r="AR11" s="29"/>
      <c r="AS11" s="27">
        <f t="shared" si="18"/>
        <v>0</v>
      </c>
    </row>
    <row r="12" spans="1:52" x14ac:dyDescent="0.2">
      <c r="A12" s="55">
        <v>5</v>
      </c>
      <c r="B12" s="56"/>
      <c r="C12" s="57"/>
      <c r="D12" s="56">
        <v>5</v>
      </c>
      <c r="E12" s="11" t="s">
        <v>35</v>
      </c>
      <c r="F12" s="58"/>
      <c r="G12" s="58"/>
      <c r="H12" s="11"/>
      <c r="I12" s="59">
        <v>0.4</v>
      </c>
      <c r="J12" s="27">
        <f t="shared" si="0"/>
        <v>0</v>
      </c>
      <c r="K12" s="27">
        <f t="shared" si="1"/>
        <v>0</v>
      </c>
      <c r="L12" s="27">
        <f t="shared" si="2"/>
        <v>0</v>
      </c>
      <c r="M12" s="27">
        <f t="shared" si="3"/>
        <v>0</v>
      </c>
      <c r="N12" s="27">
        <f t="shared" si="4"/>
        <v>0</v>
      </c>
      <c r="O12" s="11"/>
      <c r="P12" s="27">
        <f t="shared" si="5"/>
        <v>0</v>
      </c>
      <c r="Q12" s="27">
        <f t="shared" si="19"/>
        <v>0</v>
      </c>
      <c r="R12" s="27">
        <f t="shared" si="20"/>
        <v>0</v>
      </c>
      <c r="S12" s="27">
        <f t="shared" si="21"/>
        <v>0</v>
      </c>
      <c r="T12" s="27">
        <f t="shared" si="6"/>
        <v>0</v>
      </c>
      <c r="U12" s="11"/>
      <c r="V12" s="60">
        <f t="shared" si="7"/>
        <v>0</v>
      </c>
      <c r="W12" s="60">
        <f t="shared" si="8"/>
        <v>0</v>
      </c>
      <c r="X12" s="11"/>
      <c r="Y12" s="60">
        <f t="shared" si="22"/>
        <v>0</v>
      </c>
      <c r="Z12" s="11"/>
      <c r="AA12" s="60">
        <f t="shared" si="23"/>
        <v>0</v>
      </c>
      <c r="AB12" s="60">
        <f t="shared" si="9"/>
        <v>0</v>
      </c>
      <c r="AC12" s="11"/>
      <c r="AD12" s="11">
        <v>0</v>
      </c>
      <c r="AE12" s="73">
        <f t="shared" si="10"/>
        <v>0</v>
      </c>
      <c r="AF12" s="27">
        <f t="shared" si="24"/>
        <v>0</v>
      </c>
      <c r="AG12" s="27">
        <f t="shared" si="25"/>
        <v>0</v>
      </c>
      <c r="AH12" s="27">
        <f t="shared" si="11"/>
        <v>0</v>
      </c>
      <c r="AI12" s="30">
        <f t="shared" si="12"/>
        <v>0</v>
      </c>
      <c r="AJ12" s="29"/>
      <c r="AK12" s="60">
        <f t="shared" si="13"/>
        <v>0</v>
      </c>
      <c r="AL12" s="60">
        <f t="shared" si="14"/>
        <v>0</v>
      </c>
      <c r="AM12" s="29"/>
      <c r="AN12" s="60">
        <f t="shared" si="15"/>
        <v>0</v>
      </c>
      <c r="AO12" s="29"/>
      <c r="AP12" s="60">
        <f t="shared" si="16"/>
        <v>0</v>
      </c>
      <c r="AQ12" s="60">
        <f t="shared" si="17"/>
        <v>0</v>
      </c>
      <c r="AR12" s="29"/>
      <c r="AS12" s="27">
        <f t="shared" si="18"/>
        <v>0</v>
      </c>
    </row>
    <row r="13" spans="1:52" x14ac:dyDescent="0.2">
      <c r="A13" s="55">
        <v>6</v>
      </c>
      <c r="B13" s="56"/>
      <c r="C13" s="57"/>
      <c r="D13" s="56">
        <v>5</v>
      </c>
      <c r="E13" s="11" t="s">
        <v>35</v>
      </c>
      <c r="F13" s="58"/>
      <c r="G13" s="58"/>
      <c r="H13" s="11"/>
      <c r="I13" s="59">
        <v>0.4</v>
      </c>
      <c r="J13" s="27">
        <f t="shared" si="0"/>
        <v>0</v>
      </c>
      <c r="K13" s="27">
        <f t="shared" si="1"/>
        <v>0</v>
      </c>
      <c r="L13" s="27">
        <f>ROUND(H13 * I13, 2)</f>
        <v>0</v>
      </c>
      <c r="M13" s="27">
        <f>ROUND(K13 + L13, 2)</f>
        <v>0</v>
      </c>
      <c r="N13" s="27">
        <f t="shared" si="4"/>
        <v>0</v>
      </c>
      <c r="O13" s="11"/>
      <c r="P13" s="27">
        <f t="shared" si="5"/>
        <v>0</v>
      </c>
      <c r="Q13" s="27">
        <f t="shared" si="19"/>
        <v>0</v>
      </c>
      <c r="R13" s="27">
        <f t="shared" si="20"/>
        <v>0</v>
      </c>
      <c r="S13" s="27">
        <f t="shared" si="21"/>
        <v>0</v>
      </c>
      <c r="T13" s="27">
        <f t="shared" si="6"/>
        <v>0</v>
      </c>
      <c r="U13" s="11"/>
      <c r="V13" s="60">
        <f t="shared" si="7"/>
        <v>0</v>
      </c>
      <c r="W13" s="60">
        <f t="shared" si="8"/>
        <v>0</v>
      </c>
      <c r="X13" s="11"/>
      <c r="Y13" s="60">
        <f t="shared" si="22"/>
        <v>0</v>
      </c>
      <c r="Z13" s="11"/>
      <c r="AA13" s="60">
        <f t="shared" si="23"/>
        <v>0</v>
      </c>
      <c r="AB13" s="60">
        <f t="shared" si="9"/>
        <v>0</v>
      </c>
      <c r="AC13" s="11"/>
      <c r="AD13" s="11">
        <v>0</v>
      </c>
      <c r="AE13" s="73">
        <f t="shared" si="10"/>
        <v>0</v>
      </c>
      <c r="AF13" s="27">
        <f t="shared" si="24"/>
        <v>0</v>
      </c>
      <c r="AG13" s="27">
        <f t="shared" si="25"/>
        <v>0</v>
      </c>
      <c r="AH13" s="27">
        <f t="shared" si="11"/>
        <v>0</v>
      </c>
      <c r="AI13" s="30">
        <f t="shared" si="12"/>
        <v>0</v>
      </c>
      <c r="AJ13" s="29"/>
      <c r="AK13" s="60">
        <f t="shared" si="13"/>
        <v>0</v>
      </c>
      <c r="AL13" s="60">
        <f t="shared" si="14"/>
        <v>0</v>
      </c>
      <c r="AM13" s="29"/>
      <c r="AN13" s="60">
        <f t="shared" si="15"/>
        <v>0</v>
      </c>
      <c r="AO13" s="29"/>
      <c r="AP13" s="60">
        <f t="shared" si="16"/>
        <v>0</v>
      </c>
      <c r="AQ13" s="60">
        <f t="shared" si="17"/>
        <v>0</v>
      </c>
      <c r="AR13" s="29"/>
      <c r="AS13" s="27">
        <f t="shared" si="18"/>
        <v>0</v>
      </c>
    </row>
    <row r="14" spans="1:52" x14ac:dyDescent="0.2">
      <c r="A14" s="55">
        <v>7</v>
      </c>
      <c r="B14" s="56"/>
      <c r="C14" s="57"/>
      <c r="D14" s="56">
        <v>5</v>
      </c>
      <c r="E14" s="11" t="s">
        <v>23</v>
      </c>
      <c r="F14" s="58"/>
      <c r="G14" s="58"/>
      <c r="H14" s="11"/>
      <c r="I14" s="59">
        <v>0.4</v>
      </c>
      <c r="J14" s="27">
        <f t="shared" si="0"/>
        <v>0</v>
      </c>
      <c r="K14" s="27">
        <f t="shared" si="1"/>
        <v>0</v>
      </c>
      <c r="L14" s="27">
        <f t="shared" si="2"/>
        <v>0</v>
      </c>
      <c r="M14" s="27">
        <f t="shared" si="3"/>
        <v>0</v>
      </c>
      <c r="N14" s="27">
        <f t="shared" si="4"/>
        <v>0</v>
      </c>
      <c r="O14" s="11"/>
      <c r="P14" s="27">
        <f t="shared" si="5"/>
        <v>0</v>
      </c>
      <c r="Q14" s="27">
        <f t="shared" si="19"/>
        <v>0</v>
      </c>
      <c r="R14" s="27">
        <f t="shared" si="20"/>
        <v>0</v>
      </c>
      <c r="S14" s="27">
        <f t="shared" si="21"/>
        <v>0</v>
      </c>
      <c r="T14" s="27">
        <f t="shared" si="6"/>
        <v>0</v>
      </c>
      <c r="U14" s="11"/>
      <c r="V14" s="60">
        <f t="shared" si="7"/>
        <v>0</v>
      </c>
      <c r="W14" s="60">
        <f t="shared" si="8"/>
        <v>0</v>
      </c>
      <c r="X14" s="11"/>
      <c r="Y14" s="60">
        <f t="shared" si="22"/>
        <v>0</v>
      </c>
      <c r="Z14" s="11"/>
      <c r="AA14" s="60">
        <f t="shared" si="23"/>
        <v>0</v>
      </c>
      <c r="AB14" s="60">
        <f t="shared" si="9"/>
        <v>0</v>
      </c>
      <c r="AC14" s="11"/>
      <c r="AD14" s="11">
        <v>0</v>
      </c>
      <c r="AE14" s="73">
        <f t="shared" si="10"/>
        <v>0</v>
      </c>
      <c r="AF14" s="27">
        <f t="shared" si="24"/>
        <v>0</v>
      </c>
      <c r="AG14" s="27">
        <f t="shared" si="25"/>
        <v>0</v>
      </c>
      <c r="AH14" s="27">
        <f t="shared" si="11"/>
        <v>0</v>
      </c>
      <c r="AI14" s="30">
        <f t="shared" si="12"/>
        <v>0</v>
      </c>
      <c r="AJ14" s="29"/>
      <c r="AK14" s="60">
        <f t="shared" si="13"/>
        <v>0</v>
      </c>
      <c r="AL14" s="60">
        <f t="shared" si="14"/>
        <v>0</v>
      </c>
      <c r="AM14" s="29"/>
      <c r="AN14" s="60">
        <f t="shared" si="15"/>
        <v>0</v>
      </c>
      <c r="AO14" s="29"/>
      <c r="AP14" s="60">
        <f t="shared" si="16"/>
        <v>0</v>
      </c>
      <c r="AQ14" s="60">
        <f t="shared" si="17"/>
        <v>0</v>
      </c>
      <c r="AR14" s="29"/>
      <c r="AS14" s="27">
        <f t="shared" si="18"/>
        <v>0</v>
      </c>
    </row>
    <row r="15" spans="1:52" x14ac:dyDescent="0.2">
      <c r="A15" s="55">
        <v>8</v>
      </c>
      <c r="B15" s="56"/>
      <c r="C15" s="57"/>
      <c r="D15" s="56">
        <v>5</v>
      </c>
      <c r="E15" s="11" t="s">
        <v>35</v>
      </c>
      <c r="F15" s="58"/>
      <c r="G15" s="58"/>
      <c r="H15" s="11"/>
      <c r="I15" s="59">
        <v>0.4</v>
      </c>
      <c r="J15" s="27">
        <f t="shared" si="0"/>
        <v>0</v>
      </c>
      <c r="K15" s="27">
        <f t="shared" si="1"/>
        <v>0</v>
      </c>
      <c r="L15" s="27">
        <f t="shared" si="2"/>
        <v>0</v>
      </c>
      <c r="M15" s="27">
        <f t="shared" si="3"/>
        <v>0</v>
      </c>
      <c r="N15" s="27">
        <f t="shared" si="4"/>
        <v>0</v>
      </c>
      <c r="O15" s="11"/>
      <c r="P15" s="27">
        <f t="shared" si="5"/>
        <v>0</v>
      </c>
      <c r="Q15" s="27">
        <f t="shared" si="19"/>
        <v>0</v>
      </c>
      <c r="R15" s="27">
        <f t="shared" si="20"/>
        <v>0</v>
      </c>
      <c r="S15" s="27">
        <f t="shared" si="21"/>
        <v>0</v>
      </c>
      <c r="T15" s="27">
        <f t="shared" si="6"/>
        <v>0</v>
      </c>
      <c r="U15" s="11"/>
      <c r="V15" s="60">
        <f t="shared" si="7"/>
        <v>0</v>
      </c>
      <c r="W15" s="60">
        <f t="shared" si="8"/>
        <v>0</v>
      </c>
      <c r="X15" s="11"/>
      <c r="Y15" s="60">
        <f t="shared" si="22"/>
        <v>0</v>
      </c>
      <c r="Z15" s="11"/>
      <c r="AA15" s="60">
        <f t="shared" si="23"/>
        <v>0</v>
      </c>
      <c r="AB15" s="60">
        <f t="shared" si="9"/>
        <v>0</v>
      </c>
      <c r="AC15" s="11"/>
      <c r="AD15" s="11">
        <v>0</v>
      </c>
      <c r="AE15" s="73">
        <f t="shared" si="10"/>
        <v>0</v>
      </c>
      <c r="AF15" s="27">
        <f t="shared" si="24"/>
        <v>0</v>
      </c>
      <c r="AG15" s="27">
        <f t="shared" si="25"/>
        <v>0</v>
      </c>
      <c r="AH15" s="27">
        <f t="shared" si="11"/>
        <v>0</v>
      </c>
      <c r="AI15" s="30">
        <f t="shared" si="12"/>
        <v>0</v>
      </c>
      <c r="AJ15" s="29"/>
      <c r="AK15" s="60">
        <f t="shared" si="13"/>
        <v>0</v>
      </c>
      <c r="AL15" s="60">
        <f t="shared" si="14"/>
        <v>0</v>
      </c>
      <c r="AM15" s="29"/>
      <c r="AN15" s="60">
        <f t="shared" si="15"/>
        <v>0</v>
      </c>
      <c r="AO15" s="29"/>
      <c r="AP15" s="60">
        <f t="shared" si="16"/>
        <v>0</v>
      </c>
      <c r="AQ15" s="60">
        <f t="shared" si="17"/>
        <v>0</v>
      </c>
      <c r="AR15" s="29"/>
      <c r="AS15" s="27">
        <f t="shared" si="18"/>
        <v>0</v>
      </c>
    </row>
    <row r="16" spans="1:52" x14ac:dyDescent="0.2">
      <c r="A16" s="55">
        <v>9</v>
      </c>
      <c r="B16" s="56"/>
      <c r="C16" s="57"/>
      <c r="D16" s="56">
        <v>5</v>
      </c>
      <c r="E16" s="11" t="s">
        <v>35</v>
      </c>
      <c r="F16" s="58"/>
      <c r="G16" s="58"/>
      <c r="H16" s="11"/>
      <c r="I16" s="59">
        <v>0.4</v>
      </c>
      <c r="J16" s="27">
        <f t="shared" si="0"/>
        <v>0</v>
      </c>
      <c r="K16" s="27">
        <f t="shared" si="1"/>
        <v>0</v>
      </c>
      <c r="L16" s="27">
        <f t="shared" si="2"/>
        <v>0</v>
      </c>
      <c r="M16" s="27">
        <f t="shared" si="3"/>
        <v>0</v>
      </c>
      <c r="N16" s="27">
        <f t="shared" si="4"/>
        <v>0</v>
      </c>
      <c r="O16" s="11"/>
      <c r="P16" s="27">
        <f t="shared" si="5"/>
        <v>0</v>
      </c>
      <c r="Q16" s="27">
        <f t="shared" si="19"/>
        <v>0</v>
      </c>
      <c r="R16" s="27">
        <f t="shared" si="20"/>
        <v>0</v>
      </c>
      <c r="S16" s="27">
        <f t="shared" si="21"/>
        <v>0</v>
      </c>
      <c r="T16" s="27">
        <f t="shared" si="6"/>
        <v>0</v>
      </c>
      <c r="U16" s="11"/>
      <c r="V16" s="60">
        <f t="shared" si="7"/>
        <v>0</v>
      </c>
      <c r="W16" s="60">
        <f t="shared" si="8"/>
        <v>0</v>
      </c>
      <c r="X16" s="11"/>
      <c r="Y16" s="60">
        <f t="shared" si="22"/>
        <v>0</v>
      </c>
      <c r="Z16" s="11"/>
      <c r="AA16" s="60">
        <f t="shared" si="23"/>
        <v>0</v>
      </c>
      <c r="AB16" s="60">
        <f t="shared" si="9"/>
        <v>0</v>
      </c>
      <c r="AC16" s="11"/>
      <c r="AD16" s="11">
        <v>0</v>
      </c>
      <c r="AE16" s="73">
        <f t="shared" si="10"/>
        <v>0</v>
      </c>
      <c r="AF16" s="27">
        <f t="shared" si="24"/>
        <v>0</v>
      </c>
      <c r="AG16" s="27">
        <f t="shared" si="25"/>
        <v>0</v>
      </c>
      <c r="AH16" s="27">
        <f t="shared" si="11"/>
        <v>0</v>
      </c>
      <c r="AI16" s="30">
        <f t="shared" si="12"/>
        <v>0</v>
      </c>
      <c r="AJ16" s="29"/>
      <c r="AK16" s="60">
        <f t="shared" si="13"/>
        <v>0</v>
      </c>
      <c r="AL16" s="60">
        <f t="shared" si="14"/>
        <v>0</v>
      </c>
      <c r="AM16" s="29"/>
      <c r="AN16" s="60">
        <f t="shared" si="15"/>
        <v>0</v>
      </c>
      <c r="AO16" s="29"/>
      <c r="AP16" s="60">
        <f t="shared" si="16"/>
        <v>0</v>
      </c>
      <c r="AQ16" s="60">
        <f t="shared" si="17"/>
        <v>0</v>
      </c>
      <c r="AR16" s="29"/>
      <c r="AS16" s="27">
        <f t="shared" si="18"/>
        <v>0</v>
      </c>
    </row>
    <row r="17" spans="1:45" x14ac:dyDescent="0.2">
      <c r="A17" s="55">
        <v>10</v>
      </c>
      <c r="B17" s="56"/>
      <c r="C17" s="57"/>
      <c r="D17" s="56">
        <v>5</v>
      </c>
      <c r="E17" s="11" t="s">
        <v>35</v>
      </c>
      <c r="F17" s="58"/>
      <c r="G17" s="58"/>
      <c r="H17" s="11"/>
      <c r="I17" s="59">
        <v>0.4</v>
      </c>
      <c r="J17" s="27">
        <f t="shared" si="0"/>
        <v>0</v>
      </c>
      <c r="K17" s="27">
        <f t="shared" si="1"/>
        <v>0</v>
      </c>
      <c r="L17" s="27">
        <f t="shared" si="2"/>
        <v>0</v>
      </c>
      <c r="M17" s="27">
        <f t="shared" si="3"/>
        <v>0</v>
      </c>
      <c r="N17" s="27">
        <f t="shared" si="4"/>
        <v>0</v>
      </c>
      <c r="O17" s="11"/>
      <c r="P17" s="27">
        <f t="shared" si="5"/>
        <v>0</v>
      </c>
      <c r="Q17" s="27">
        <f t="shared" si="19"/>
        <v>0</v>
      </c>
      <c r="R17" s="27">
        <f t="shared" si="20"/>
        <v>0</v>
      </c>
      <c r="S17" s="27">
        <f t="shared" si="21"/>
        <v>0</v>
      </c>
      <c r="T17" s="27">
        <f t="shared" si="6"/>
        <v>0</v>
      </c>
      <c r="U17" s="11"/>
      <c r="V17" s="60">
        <f t="shared" si="7"/>
        <v>0</v>
      </c>
      <c r="W17" s="60">
        <f t="shared" si="8"/>
        <v>0</v>
      </c>
      <c r="X17" s="11"/>
      <c r="Y17" s="60">
        <f t="shared" si="22"/>
        <v>0</v>
      </c>
      <c r="Z17" s="11"/>
      <c r="AA17" s="60">
        <f t="shared" si="23"/>
        <v>0</v>
      </c>
      <c r="AB17" s="60">
        <f t="shared" si="9"/>
        <v>0</v>
      </c>
      <c r="AC17" s="11"/>
      <c r="AD17" s="11">
        <v>0</v>
      </c>
      <c r="AE17" s="73">
        <f t="shared" si="10"/>
        <v>0</v>
      </c>
      <c r="AF17" s="27">
        <f t="shared" si="24"/>
        <v>0</v>
      </c>
      <c r="AG17" s="27">
        <f t="shared" si="25"/>
        <v>0</v>
      </c>
      <c r="AH17" s="27">
        <f t="shared" si="11"/>
        <v>0</v>
      </c>
      <c r="AI17" s="30">
        <f t="shared" si="12"/>
        <v>0</v>
      </c>
      <c r="AJ17" s="29"/>
      <c r="AK17" s="60">
        <f t="shared" si="13"/>
        <v>0</v>
      </c>
      <c r="AL17" s="60">
        <f t="shared" si="14"/>
        <v>0</v>
      </c>
      <c r="AM17" s="29"/>
      <c r="AN17" s="60">
        <f t="shared" si="15"/>
        <v>0</v>
      </c>
      <c r="AO17" s="29"/>
      <c r="AP17" s="60">
        <f t="shared" si="16"/>
        <v>0</v>
      </c>
      <c r="AQ17" s="60">
        <f t="shared" si="17"/>
        <v>0</v>
      </c>
      <c r="AR17" s="29"/>
      <c r="AS17" s="27">
        <f t="shared" si="18"/>
        <v>0</v>
      </c>
    </row>
    <row r="18" spans="1:45" x14ac:dyDescent="0.2">
      <c r="A18" s="55">
        <v>11</v>
      </c>
      <c r="B18" s="56"/>
      <c r="C18" s="57"/>
      <c r="D18" s="56">
        <v>5</v>
      </c>
      <c r="E18" s="11" t="s">
        <v>35</v>
      </c>
      <c r="F18" s="58"/>
      <c r="G18" s="58"/>
      <c r="H18" s="11"/>
      <c r="I18" s="59">
        <v>0.4</v>
      </c>
      <c r="J18" s="27">
        <f t="shared" si="0"/>
        <v>0</v>
      </c>
      <c r="K18" s="27">
        <f t="shared" si="1"/>
        <v>0</v>
      </c>
      <c r="L18" s="27">
        <f t="shared" si="2"/>
        <v>0</v>
      </c>
      <c r="M18" s="27">
        <f t="shared" si="3"/>
        <v>0</v>
      </c>
      <c r="N18" s="27">
        <f t="shared" si="4"/>
        <v>0</v>
      </c>
      <c r="O18" s="11"/>
      <c r="P18" s="27">
        <f t="shared" si="5"/>
        <v>0</v>
      </c>
      <c r="Q18" s="27">
        <f t="shared" si="19"/>
        <v>0</v>
      </c>
      <c r="R18" s="27">
        <f t="shared" si="20"/>
        <v>0</v>
      </c>
      <c r="S18" s="27">
        <f t="shared" si="21"/>
        <v>0</v>
      </c>
      <c r="T18" s="27">
        <f t="shared" si="6"/>
        <v>0</v>
      </c>
      <c r="U18" s="11"/>
      <c r="V18" s="60">
        <f t="shared" si="7"/>
        <v>0</v>
      </c>
      <c r="W18" s="60">
        <f t="shared" si="8"/>
        <v>0</v>
      </c>
      <c r="X18" s="11"/>
      <c r="Y18" s="60">
        <f t="shared" si="22"/>
        <v>0</v>
      </c>
      <c r="Z18" s="11"/>
      <c r="AA18" s="60">
        <f t="shared" si="23"/>
        <v>0</v>
      </c>
      <c r="AB18" s="60">
        <f t="shared" si="9"/>
        <v>0</v>
      </c>
      <c r="AC18" s="11"/>
      <c r="AD18" s="11">
        <v>0</v>
      </c>
      <c r="AE18" s="73">
        <f t="shared" si="10"/>
        <v>0</v>
      </c>
      <c r="AF18" s="27">
        <f t="shared" si="24"/>
        <v>0</v>
      </c>
      <c r="AG18" s="27">
        <f t="shared" si="25"/>
        <v>0</v>
      </c>
      <c r="AH18" s="27">
        <f t="shared" si="11"/>
        <v>0</v>
      </c>
      <c r="AI18" s="30">
        <f t="shared" si="12"/>
        <v>0</v>
      </c>
      <c r="AJ18" s="29"/>
      <c r="AK18" s="60">
        <f t="shared" si="13"/>
        <v>0</v>
      </c>
      <c r="AL18" s="60">
        <f t="shared" si="14"/>
        <v>0</v>
      </c>
      <c r="AM18" s="29"/>
      <c r="AN18" s="60">
        <f t="shared" si="15"/>
        <v>0</v>
      </c>
      <c r="AO18" s="29"/>
      <c r="AP18" s="60">
        <f t="shared" si="16"/>
        <v>0</v>
      </c>
      <c r="AQ18" s="60">
        <f t="shared" si="17"/>
        <v>0</v>
      </c>
      <c r="AR18" s="29"/>
      <c r="AS18" s="27">
        <f>SUM(M18,Q18:T18,V18:W18,Y18,AA18:AB18,AD18,AF18:AI18,AK18:AL18,AN18,AP18:AQ18)</f>
        <v>0</v>
      </c>
    </row>
    <row r="19" spans="1:45" x14ac:dyDescent="0.2">
      <c r="A19" s="55">
        <v>12</v>
      </c>
      <c r="B19" s="56"/>
      <c r="C19" s="57"/>
      <c r="D19" s="56">
        <v>5</v>
      </c>
      <c r="E19" s="11" t="s">
        <v>35</v>
      </c>
      <c r="F19" s="58"/>
      <c r="G19" s="58"/>
      <c r="H19" s="11"/>
      <c r="I19" s="59">
        <v>0.4</v>
      </c>
      <c r="J19" s="27">
        <f t="shared" si="0"/>
        <v>0</v>
      </c>
      <c r="K19" s="27">
        <f t="shared" si="1"/>
        <v>0</v>
      </c>
      <c r="L19" s="27">
        <f t="shared" si="2"/>
        <v>0</v>
      </c>
      <c r="M19" s="27">
        <f>ROUND(K19 + L19, 2)</f>
        <v>0</v>
      </c>
      <c r="N19" s="27">
        <f t="shared" si="4"/>
        <v>0</v>
      </c>
      <c r="O19" s="11"/>
      <c r="P19" s="27">
        <f t="shared" si="5"/>
        <v>0</v>
      </c>
      <c r="Q19" s="27">
        <f t="shared" si="19"/>
        <v>0</v>
      </c>
      <c r="R19" s="27">
        <f t="shared" si="20"/>
        <v>0</v>
      </c>
      <c r="S19" s="27">
        <f t="shared" si="21"/>
        <v>0</v>
      </c>
      <c r="T19" s="27">
        <f t="shared" si="6"/>
        <v>0</v>
      </c>
      <c r="U19" s="11"/>
      <c r="V19" s="60">
        <f t="shared" si="7"/>
        <v>0</v>
      </c>
      <c r="W19" s="60">
        <f t="shared" si="8"/>
        <v>0</v>
      </c>
      <c r="X19" s="11"/>
      <c r="Y19" s="60">
        <f t="shared" si="22"/>
        <v>0</v>
      </c>
      <c r="Z19" s="11"/>
      <c r="AA19" s="60">
        <f t="shared" si="23"/>
        <v>0</v>
      </c>
      <c r="AB19" s="60">
        <f t="shared" si="9"/>
        <v>0</v>
      </c>
      <c r="AC19" s="11"/>
      <c r="AD19" s="11">
        <v>0</v>
      </c>
      <c r="AE19" s="73">
        <f t="shared" si="10"/>
        <v>0</v>
      </c>
      <c r="AF19" s="27">
        <f t="shared" si="24"/>
        <v>0</v>
      </c>
      <c r="AG19" s="27">
        <f t="shared" si="25"/>
        <v>0</v>
      </c>
      <c r="AH19" s="27">
        <f t="shared" si="11"/>
        <v>0</v>
      </c>
      <c r="AI19" s="30">
        <f t="shared" si="12"/>
        <v>0</v>
      </c>
      <c r="AJ19" s="29"/>
      <c r="AK19" s="60">
        <f t="shared" si="13"/>
        <v>0</v>
      </c>
      <c r="AL19" s="60">
        <f t="shared" si="14"/>
        <v>0</v>
      </c>
      <c r="AM19" s="29"/>
      <c r="AN19" s="60">
        <f t="shared" si="15"/>
        <v>0</v>
      </c>
      <c r="AO19" s="29"/>
      <c r="AP19" s="60">
        <f t="shared" si="16"/>
        <v>0</v>
      </c>
      <c r="AQ19" s="60">
        <f t="shared" si="17"/>
        <v>0</v>
      </c>
      <c r="AR19" s="29"/>
      <c r="AS19" s="27">
        <f t="shared" si="18"/>
        <v>0</v>
      </c>
    </row>
    <row r="20" spans="1:45" x14ac:dyDescent="0.2">
      <c r="A20" s="55">
        <v>13</v>
      </c>
      <c r="B20" s="56"/>
      <c r="C20" s="57"/>
      <c r="D20" s="56">
        <v>5</v>
      </c>
      <c r="E20" s="11" t="s">
        <v>23</v>
      </c>
      <c r="F20" s="58"/>
      <c r="G20" s="58"/>
      <c r="H20" s="11"/>
      <c r="I20" s="59">
        <v>0.4</v>
      </c>
      <c r="J20" s="27">
        <f t="shared" si="0"/>
        <v>0</v>
      </c>
      <c r="K20" s="27">
        <f t="shared" si="1"/>
        <v>0</v>
      </c>
      <c r="L20" s="27">
        <f t="shared" si="2"/>
        <v>0</v>
      </c>
      <c r="M20" s="27">
        <f t="shared" si="3"/>
        <v>0</v>
      </c>
      <c r="N20" s="27">
        <f t="shared" si="4"/>
        <v>0</v>
      </c>
      <c r="O20" s="11"/>
      <c r="P20" s="27">
        <f t="shared" si="5"/>
        <v>0</v>
      </c>
      <c r="Q20" s="27">
        <f t="shared" si="19"/>
        <v>0</v>
      </c>
      <c r="R20" s="27">
        <f t="shared" si="20"/>
        <v>0</v>
      </c>
      <c r="S20" s="27">
        <f t="shared" si="21"/>
        <v>0</v>
      </c>
      <c r="T20" s="27">
        <f t="shared" si="6"/>
        <v>0</v>
      </c>
      <c r="U20" s="11"/>
      <c r="V20" s="60">
        <f t="shared" si="7"/>
        <v>0</v>
      </c>
      <c r="W20" s="60">
        <f t="shared" si="8"/>
        <v>0</v>
      </c>
      <c r="X20" s="11"/>
      <c r="Y20" s="60">
        <f t="shared" si="22"/>
        <v>0</v>
      </c>
      <c r="Z20" s="11"/>
      <c r="AA20" s="60">
        <f t="shared" si="23"/>
        <v>0</v>
      </c>
      <c r="AB20" s="60">
        <f t="shared" si="9"/>
        <v>0</v>
      </c>
      <c r="AC20" s="11"/>
      <c r="AD20" s="11">
        <v>0</v>
      </c>
      <c r="AE20" s="73">
        <f t="shared" si="10"/>
        <v>0</v>
      </c>
      <c r="AF20" s="27">
        <f t="shared" si="24"/>
        <v>0</v>
      </c>
      <c r="AG20" s="27">
        <f t="shared" si="25"/>
        <v>0</v>
      </c>
      <c r="AH20" s="27">
        <f t="shared" si="11"/>
        <v>0</v>
      </c>
      <c r="AI20" s="30">
        <f t="shared" si="12"/>
        <v>0</v>
      </c>
      <c r="AJ20" s="29"/>
      <c r="AK20" s="60">
        <f t="shared" si="13"/>
        <v>0</v>
      </c>
      <c r="AL20" s="60">
        <f t="shared" si="14"/>
        <v>0</v>
      </c>
      <c r="AM20" s="29"/>
      <c r="AN20" s="60">
        <f t="shared" si="15"/>
        <v>0</v>
      </c>
      <c r="AO20" s="29"/>
      <c r="AP20" s="60">
        <f t="shared" si="16"/>
        <v>0</v>
      </c>
      <c r="AQ20" s="60">
        <f t="shared" si="17"/>
        <v>0</v>
      </c>
      <c r="AR20" s="29"/>
      <c r="AS20" s="27">
        <f t="shared" si="18"/>
        <v>0</v>
      </c>
    </row>
    <row r="21" spans="1:45" x14ac:dyDescent="0.2">
      <c r="A21" s="55">
        <v>14</v>
      </c>
      <c r="B21" s="56"/>
      <c r="C21" s="57"/>
      <c r="D21" s="56">
        <v>5</v>
      </c>
      <c r="E21" s="11" t="s">
        <v>35</v>
      </c>
      <c r="F21" s="58"/>
      <c r="G21" s="58"/>
      <c r="H21" s="11"/>
      <c r="I21" s="59">
        <v>0.4</v>
      </c>
      <c r="J21" s="27">
        <f t="shared" si="0"/>
        <v>0</v>
      </c>
      <c r="K21" s="27">
        <f t="shared" si="1"/>
        <v>0</v>
      </c>
      <c r="L21" s="27">
        <f t="shared" si="2"/>
        <v>0</v>
      </c>
      <c r="M21" s="27">
        <f t="shared" si="3"/>
        <v>0</v>
      </c>
      <c r="N21" s="27">
        <f t="shared" si="4"/>
        <v>0</v>
      </c>
      <c r="O21" s="11"/>
      <c r="P21" s="27">
        <f t="shared" si="5"/>
        <v>0</v>
      </c>
      <c r="Q21" s="27">
        <f t="shared" si="19"/>
        <v>0</v>
      </c>
      <c r="R21" s="27">
        <f t="shared" si="20"/>
        <v>0</v>
      </c>
      <c r="S21" s="27">
        <f t="shared" si="21"/>
        <v>0</v>
      </c>
      <c r="T21" s="27">
        <f t="shared" si="6"/>
        <v>0</v>
      </c>
      <c r="U21" s="11"/>
      <c r="V21" s="60">
        <f t="shared" si="7"/>
        <v>0</v>
      </c>
      <c r="W21" s="60">
        <f t="shared" si="8"/>
        <v>0</v>
      </c>
      <c r="X21" s="11"/>
      <c r="Y21" s="60">
        <f t="shared" si="22"/>
        <v>0</v>
      </c>
      <c r="Z21" s="11"/>
      <c r="AA21" s="60">
        <f t="shared" si="23"/>
        <v>0</v>
      </c>
      <c r="AB21" s="60">
        <f t="shared" si="9"/>
        <v>0</v>
      </c>
      <c r="AC21" s="11"/>
      <c r="AD21" s="11">
        <v>0</v>
      </c>
      <c r="AE21" s="73">
        <f t="shared" si="10"/>
        <v>0</v>
      </c>
      <c r="AF21" s="27">
        <f t="shared" si="24"/>
        <v>0</v>
      </c>
      <c r="AG21" s="27">
        <f t="shared" si="25"/>
        <v>0</v>
      </c>
      <c r="AH21" s="27">
        <f t="shared" si="11"/>
        <v>0</v>
      </c>
      <c r="AI21" s="30">
        <f t="shared" si="12"/>
        <v>0</v>
      </c>
      <c r="AJ21" s="29"/>
      <c r="AK21" s="60">
        <f t="shared" si="13"/>
        <v>0</v>
      </c>
      <c r="AL21" s="60">
        <f t="shared" si="14"/>
        <v>0</v>
      </c>
      <c r="AM21" s="29"/>
      <c r="AN21" s="60">
        <f t="shared" si="15"/>
        <v>0</v>
      </c>
      <c r="AO21" s="29"/>
      <c r="AP21" s="60">
        <f t="shared" si="16"/>
        <v>0</v>
      </c>
      <c r="AQ21" s="60">
        <f t="shared" si="17"/>
        <v>0</v>
      </c>
      <c r="AR21" s="29"/>
      <c r="AS21" s="27">
        <f t="shared" si="18"/>
        <v>0</v>
      </c>
    </row>
    <row r="22" spans="1:45" x14ac:dyDescent="0.2">
      <c r="A22" s="55">
        <v>15</v>
      </c>
      <c r="B22" s="56"/>
      <c r="C22" s="57"/>
      <c r="D22" s="56">
        <v>5</v>
      </c>
      <c r="E22" s="11" t="s">
        <v>35</v>
      </c>
      <c r="F22" s="58"/>
      <c r="G22" s="58"/>
      <c r="H22" s="58"/>
      <c r="I22" s="59">
        <v>0.4</v>
      </c>
      <c r="J22" s="27">
        <f t="shared" si="0"/>
        <v>0</v>
      </c>
      <c r="K22" s="27">
        <f t="shared" si="1"/>
        <v>0</v>
      </c>
      <c r="L22" s="27">
        <f t="shared" si="2"/>
        <v>0</v>
      </c>
      <c r="M22" s="27">
        <f t="shared" si="3"/>
        <v>0</v>
      </c>
      <c r="N22" s="27">
        <f t="shared" si="4"/>
        <v>0</v>
      </c>
      <c r="O22" s="11"/>
      <c r="P22" s="27">
        <f t="shared" si="5"/>
        <v>0</v>
      </c>
      <c r="Q22" s="27">
        <f t="shared" si="19"/>
        <v>0</v>
      </c>
      <c r="R22" s="27">
        <f t="shared" si="20"/>
        <v>0</v>
      </c>
      <c r="S22" s="27">
        <f t="shared" si="21"/>
        <v>0</v>
      </c>
      <c r="T22" s="27">
        <f t="shared" si="6"/>
        <v>0</v>
      </c>
      <c r="U22" s="11"/>
      <c r="V22" s="60">
        <f t="shared" si="7"/>
        <v>0</v>
      </c>
      <c r="W22" s="60">
        <f t="shared" si="8"/>
        <v>0</v>
      </c>
      <c r="X22" s="11"/>
      <c r="Y22" s="60">
        <f t="shared" si="22"/>
        <v>0</v>
      </c>
      <c r="Z22" s="11"/>
      <c r="AA22" s="60">
        <f t="shared" si="23"/>
        <v>0</v>
      </c>
      <c r="AB22" s="60">
        <f t="shared" si="9"/>
        <v>0</v>
      </c>
      <c r="AC22" s="11"/>
      <c r="AD22" s="11">
        <v>0</v>
      </c>
      <c r="AE22" s="73">
        <f t="shared" si="10"/>
        <v>0</v>
      </c>
      <c r="AF22" s="27">
        <f t="shared" si="24"/>
        <v>0</v>
      </c>
      <c r="AG22" s="27">
        <f t="shared" si="25"/>
        <v>0</v>
      </c>
      <c r="AH22" s="27">
        <f t="shared" si="11"/>
        <v>0</v>
      </c>
      <c r="AI22" s="30">
        <f t="shared" si="12"/>
        <v>0</v>
      </c>
      <c r="AJ22" s="29"/>
      <c r="AK22" s="60">
        <f t="shared" si="13"/>
        <v>0</v>
      </c>
      <c r="AL22" s="60">
        <f t="shared" si="14"/>
        <v>0</v>
      </c>
      <c r="AM22" s="29"/>
      <c r="AN22" s="60">
        <f t="shared" si="15"/>
        <v>0</v>
      </c>
      <c r="AO22" s="29"/>
      <c r="AP22" s="60">
        <f t="shared" si="16"/>
        <v>0</v>
      </c>
      <c r="AQ22" s="60">
        <f t="shared" si="17"/>
        <v>0</v>
      </c>
      <c r="AR22" s="29"/>
      <c r="AS22" s="27">
        <f>SUM(M22,Q22:T22,V22:W22,Y22,AA22:AB22,AD22,AF22:AI22,AK22:AL22,AN22,AP22:AQ22)</f>
        <v>0</v>
      </c>
    </row>
    <row r="23" spans="1:45" x14ac:dyDescent="0.2">
      <c r="A23" s="55">
        <v>16</v>
      </c>
      <c r="B23" s="56"/>
      <c r="C23" s="57"/>
      <c r="D23" s="56">
        <v>5</v>
      </c>
      <c r="E23" s="11" t="s">
        <v>35</v>
      </c>
      <c r="F23" s="58"/>
      <c r="G23" s="58"/>
      <c r="H23" s="11"/>
      <c r="I23" s="59">
        <v>0.4</v>
      </c>
      <c r="J23" s="27">
        <f t="shared" si="0"/>
        <v>0</v>
      </c>
      <c r="K23" s="27">
        <f t="shared" si="1"/>
        <v>0</v>
      </c>
      <c r="L23" s="27">
        <f t="shared" si="2"/>
        <v>0</v>
      </c>
      <c r="M23" s="27">
        <f t="shared" si="3"/>
        <v>0</v>
      </c>
      <c r="N23" s="27">
        <f t="shared" si="4"/>
        <v>0</v>
      </c>
      <c r="O23" s="11"/>
      <c r="P23" s="27">
        <f t="shared" si="5"/>
        <v>0</v>
      </c>
      <c r="Q23" s="27">
        <f t="shared" si="19"/>
        <v>0</v>
      </c>
      <c r="R23" s="27">
        <f t="shared" si="20"/>
        <v>0</v>
      </c>
      <c r="S23" s="27">
        <f t="shared" si="21"/>
        <v>0</v>
      </c>
      <c r="T23" s="27">
        <f>IF(D23=5, IF(EXACT(E23,"сл. 1959"), ROUND($T$6*P23, 2),0),0)</f>
        <v>0</v>
      </c>
      <c r="U23" s="11"/>
      <c r="V23" s="60">
        <f t="shared" si="7"/>
        <v>0</v>
      </c>
      <c r="W23" s="60">
        <f t="shared" si="8"/>
        <v>0</v>
      </c>
      <c r="X23" s="11"/>
      <c r="Y23" s="60">
        <f t="shared" si="22"/>
        <v>0</v>
      </c>
      <c r="Z23" s="11"/>
      <c r="AA23" s="60">
        <f t="shared" si="23"/>
        <v>0</v>
      </c>
      <c r="AB23" s="60">
        <f t="shared" si="9"/>
        <v>0</v>
      </c>
      <c r="AC23" s="11"/>
      <c r="AD23" s="11">
        <v>0</v>
      </c>
      <c r="AE23" s="73">
        <f t="shared" si="10"/>
        <v>0</v>
      </c>
      <c r="AF23" s="27">
        <f t="shared" si="24"/>
        <v>0</v>
      </c>
      <c r="AG23" s="27">
        <f t="shared" si="25"/>
        <v>0</v>
      </c>
      <c r="AH23" s="27">
        <f t="shared" si="11"/>
        <v>0</v>
      </c>
      <c r="AI23" s="30">
        <f t="shared" si="12"/>
        <v>0</v>
      </c>
      <c r="AJ23" s="29"/>
      <c r="AK23" s="60">
        <f t="shared" si="13"/>
        <v>0</v>
      </c>
      <c r="AL23" s="60">
        <f t="shared" si="14"/>
        <v>0</v>
      </c>
      <c r="AM23" s="29"/>
      <c r="AN23" s="60">
        <f t="shared" si="15"/>
        <v>0</v>
      </c>
      <c r="AO23" s="29"/>
      <c r="AP23" s="60">
        <f t="shared" si="16"/>
        <v>0</v>
      </c>
      <c r="AQ23" s="60">
        <f t="shared" si="17"/>
        <v>0</v>
      </c>
      <c r="AR23" s="29"/>
      <c r="AS23" s="27">
        <f t="shared" si="18"/>
        <v>0</v>
      </c>
    </row>
    <row r="24" spans="1:45" x14ac:dyDescent="0.2">
      <c r="A24" s="55">
        <v>17</v>
      </c>
      <c r="B24" s="56"/>
      <c r="C24" s="57"/>
      <c r="D24" s="56">
        <v>5</v>
      </c>
      <c r="E24" s="11" t="s">
        <v>23</v>
      </c>
      <c r="F24" s="58"/>
      <c r="G24" s="58"/>
      <c r="H24" s="11"/>
      <c r="I24" s="59">
        <v>0.4</v>
      </c>
      <c r="J24" s="27">
        <f t="shared" si="0"/>
        <v>0</v>
      </c>
      <c r="K24" s="27">
        <f t="shared" si="1"/>
        <v>0</v>
      </c>
      <c r="L24" s="27">
        <f t="shared" si="2"/>
        <v>0</v>
      </c>
      <c r="M24" s="27">
        <f t="shared" si="3"/>
        <v>0</v>
      </c>
      <c r="N24" s="27">
        <f t="shared" si="4"/>
        <v>0</v>
      </c>
      <c r="O24" s="11"/>
      <c r="P24" s="27">
        <f t="shared" si="5"/>
        <v>0</v>
      </c>
      <c r="Q24" s="27">
        <f t="shared" si="19"/>
        <v>0</v>
      </c>
      <c r="R24" s="27">
        <f t="shared" si="20"/>
        <v>0</v>
      </c>
      <c r="S24" s="27">
        <f t="shared" si="21"/>
        <v>0</v>
      </c>
      <c r="T24" s="27">
        <f t="shared" si="6"/>
        <v>0</v>
      </c>
      <c r="U24" s="11"/>
      <c r="V24" s="60">
        <f t="shared" si="7"/>
        <v>0</v>
      </c>
      <c r="W24" s="60">
        <f t="shared" si="8"/>
        <v>0</v>
      </c>
      <c r="X24" s="11"/>
      <c r="Y24" s="60">
        <f t="shared" si="22"/>
        <v>0</v>
      </c>
      <c r="Z24" s="11"/>
      <c r="AA24" s="60">
        <f t="shared" si="23"/>
        <v>0</v>
      </c>
      <c r="AB24" s="60">
        <f t="shared" si="9"/>
        <v>0</v>
      </c>
      <c r="AC24" s="11"/>
      <c r="AD24" s="11">
        <v>0</v>
      </c>
      <c r="AE24" s="73">
        <f t="shared" si="10"/>
        <v>0</v>
      </c>
      <c r="AF24" s="27">
        <f t="shared" si="24"/>
        <v>0</v>
      </c>
      <c r="AG24" s="27">
        <f t="shared" si="25"/>
        <v>0</v>
      </c>
      <c r="AH24" s="27">
        <f t="shared" si="11"/>
        <v>0</v>
      </c>
      <c r="AI24" s="30">
        <f t="shared" si="12"/>
        <v>0</v>
      </c>
      <c r="AJ24" s="29"/>
      <c r="AK24" s="60">
        <f t="shared" si="13"/>
        <v>0</v>
      </c>
      <c r="AL24" s="60">
        <f t="shared" si="14"/>
        <v>0</v>
      </c>
      <c r="AM24" s="29"/>
      <c r="AN24" s="60">
        <f t="shared" si="15"/>
        <v>0</v>
      </c>
      <c r="AO24" s="29"/>
      <c r="AP24" s="60">
        <f t="shared" si="16"/>
        <v>0</v>
      </c>
      <c r="AQ24" s="60">
        <f t="shared" si="17"/>
        <v>0</v>
      </c>
      <c r="AR24" s="29"/>
      <c r="AS24" s="27">
        <f t="shared" si="18"/>
        <v>0</v>
      </c>
    </row>
    <row r="25" spans="1:45" x14ac:dyDescent="0.2">
      <c r="A25" s="62"/>
      <c r="B25" s="63"/>
      <c r="C25" s="64" t="s">
        <v>24</v>
      </c>
      <c r="D25" s="63"/>
      <c r="E25" s="65"/>
      <c r="F25" s="66">
        <f>SUM(F8:F24)</f>
        <v>0</v>
      </c>
      <c r="G25" s="66">
        <f>SUM(G8:G24)</f>
        <v>0</v>
      </c>
      <c r="H25" s="66"/>
      <c r="I25" s="67"/>
      <c r="J25" s="68">
        <f t="shared" ref="J25:AS25" si="26">SUM(J8:J24)</f>
        <v>0</v>
      </c>
      <c r="K25" s="68">
        <f t="shared" si="26"/>
        <v>0</v>
      </c>
      <c r="L25" s="68">
        <f t="shared" si="26"/>
        <v>0</v>
      </c>
      <c r="M25" s="68">
        <f t="shared" si="26"/>
        <v>0</v>
      </c>
      <c r="N25" s="68">
        <f t="shared" si="26"/>
        <v>0</v>
      </c>
      <c r="O25" s="66">
        <f t="shared" si="26"/>
        <v>0</v>
      </c>
      <c r="P25" s="68">
        <f t="shared" si="26"/>
        <v>0</v>
      </c>
      <c r="Q25" s="66">
        <f>SUM(Q8:Q24)</f>
        <v>0</v>
      </c>
      <c r="R25" s="66">
        <f t="shared" si="26"/>
        <v>0</v>
      </c>
      <c r="S25" s="68">
        <f t="shared" si="26"/>
        <v>0</v>
      </c>
      <c r="T25" s="68">
        <f>SUM(T8:T24)</f>
        <v>0</v>
      </c>
      <c r="U25" s="66">
        <f t="shared" si="26"/>
        <v>0</v>
      </c>
      <c r="V25" s="66">
        <f t="shared" si="26"/>
        <v>0</v>
      </c>
      <c r="W25" s="68">
        <f t="shared" si="26"/>
        <v>0</v>
      </c>
      <c r="X25" s="66">
        <f t="shared" si="26"/>
        <v>0</v>
      </c>
      <c r="Y25" s="68">
        <f t="shared" si="26"/>
        <v>0</v>
      </c>
      <c r="Z25" s="66">
        <f t="shared" si="26"/>
        <v>0</v>
      </c>
      <c r="AA25" s="66">
        <f t="shared" si="26"/>
        <v>0</v>
      </c>
      <c r="AB25" s="68">
        <f t="shared" si="26"/>
        <v>0</v>
      </c>
      <c r="AC25" s="66">
        <f t="shared" si="26"/>
        <v>0</v>
      </c>
      <c r="AD25" s="68">
        <f t="shared" si="26"/>
        <v>0</v>
      </c>
      <c r="AE25" s="68">
        <f t="shared" si="26"/>
        <v>0</v>
      </c>
      <c r="AF25" s="68">
        <f t="shared" si="26"/>
        <v>0</v>
      </c>
      <c r="AG25" s="68">
        <f t="shared" si="26"/>
        <v>0</v>
      </c>
      <c r="AH25" s="68">
        <f t="shared" si="26"/>
        <v>0</v>
      </c>
      <c r="AI25" s="68">
        <f t="shared" si="26"/>
        <v>0</v>
      </c>
      <c r="AJ25" s="66">
        <f t="shared" si="26"/>
        <v>0</v>
      </c>
      <c r="AK25" s="66">
        <f t="shared" si="26"/>
        <v>0</v>
      </c>
      <c r="AL25" s="68">
        <f t="shared" si="26"/>
        <v>0</v>
      </c>
      <c r="AM25" s="66">
        <f t="shared" si="26"/>
        <v>0</v>
      </c>
      <c r="AN25" s="68">
        <f t="shared" si="26"/>
        <v>0</v>
      </c>
      <c r="AO25" s="66">
        <f t="shared" si="26"/>
        <v>0</v>
      </c>
      <c r="AP25" s="66">
        <f t="shared" si="26"/>
        <v>0</v>
      </c>
      <c r="AQ25" s="68">
        <f t="shared" si="26"/>
        <v>0</v>
      </c>
      <c r="AR25" s="66">
        <f t="shared" si="26"/>
        <v>0</v>
      </c>
      <c r="AS25" s="68">
        <f t="shared" si="26"/>
        <v>0</v>
      </c>
    </row>
    <row r="28" spans="1:45" s="4" customFormat="1" ht="15" x14ac:dyDescent="0.25">
      <c r="A28" s="44" t="s">
        <v>33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</row>
    <row r="29" spans="1:45" s="4" customFormat="1" ht="17.25" customHeight="1" x14ac:dyDescent="0.25">
      <c r="A29" s="4" t="s">
        <v>32</v>
      </c>
      <c r="B29" s="47"/>
      <c r="D29" s="47"/>
      <c r="E29" s="47"/>
    </row>
    <row r="30" spans="1:45" s="4" customFormat="1" ht="15" x14ac:dyDescent="0.25">
      <c r="A30" s="3" t="s">
        <v>42</v>
      </c>
      <c r="B30" s="47"/>
      <c r="D30" s="47"/>
      <c r="E30" s="47"/>
    </row>
    <row r="31" spans="1:45" s="4" customFormat="1" ht="15" x14ac:dyDescent="0.25">
      <c r="A31" s="3" t="s">
        <v>43</v>
      </c>
      <c r="B31" s="47"/>
      <c r="D31" s="47"/>
      <c r="E31" s="47"/>
    </row>
    <row r="32" spans="1:45" s="4" customFormat="1" ht="15" x14ac:dyDescent="0.25">
      <c r="A32" s="3" t="s">
        <v>37</v>
      </c>
      <c r="B32" s="47"/>
      <c r="D32" s="47"/>
      <c r="E32" s="47"/>
    </row>
    <row r="33" spans="1:24" s="4" customFormat="1" ht="15" x14ac:dyDescent="0.25">
      <c r="A33" s="3" t="s">
        <v>41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</sheetData>
  <mergeCells count="34">
    <mergeCell ref="AD3:AD6"/>
    <mergeCell ref="AE3:AE6"/>
    <mergeCell ref="AF5:AG5"/>
    <mergeCell ref="AH5:AI5"/>
    <mergeCell ref="AF3:AR3"/>
    <mergeCell ref="AS3:AS6"/>
    <mergeCell ref="AF4:AJ4"/>
    <mergeCell ref="AN4:AO5"/>
    <mergeCell ref="AP4:AR4"/>
    <mergeCell ref="AK4:AM4"/>
    <mergeCell ref="L1:AB1"/>
    <mergeCell ref="N3:N6"/>
    <mergeCell ref="O3:O6"/>
    <mergeCell ref="P3:P6"/>
    <mergeCell ref="S5:T5"/>
    <mergeCell ref="M3:M6"/>
    <mergeCell ref="Q5:R5"/>
    <mergeCell ref="Q4:U4"/>
    <mergeCell ref="V4:X4"/>
    <mergeCell ref="Y4:Z5"/>
    <mergeCell ref="AA4:AC4"/>
    <mergeCell ref="Q3:AC3"/>
    <mergeCell ref="G3:G6"/>
    <mergeCell ref="I3:I6"/>
    <mergeCell ref="J3:J6"/>
    <mergeCell ref="K3:K6"/>
    <mergeCell ref="L3:L6"/>
    <mergeCell ref="H3:H6"/>
    <mergeCell ref="F3:F6"/>
    <mergeCell ref="A3:A6"/>
    <mergeCell ref="B3:B6"/>
    <mergeCell ref="C3:C6"/>
    <mergeCell ref="D3:D6"/>
    <mergeCell ref="E3:E6"/>
  </mergeCells>
  <dataValidations disablePrompts="1" count="1">
    <dataValidation type="list" allowBlank="1" showInputMessage="1" showErrorMessage="1" sqref="E8:E24">
      <formula1>$AZ$2:$AZ$3</formula1>
    </dataValidation>
  </dataValidations>
  <pageMargins left="0.7" right="0.7" top="0.75" bottom="0.75" header="0.3" footer="0.3"/>
  <pageSetup paperSize="9" orientation="portrait" r:id="rId1"/>
  <headerFooter>
    <oddHeader xml:space="preserve">&amp;LДържавен фонд „Земеделие”
Разплащателна агенция
Дирекция „ОППМРСР”&amp;CПриложение 9-20
Работен лист за заплати
&amp;RВерсия 02
стр. &amp;P от &amp;N
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'\\Sun\authorization$\MM\ODITI\21 RD 20 01\утвърден план\II.8 дадено за съгл от одита и правна\одобрено\izmeneni\[Raboten list za zaplati-PMS -версия 02 за съгласуване.xlsx]Sheet1'!#REF!</xm:f>
          </x14:formula1>
          <xm:sqref>AZ2:AZ3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view="pageLayout" topLeftCell="Q4" zoomScaleNormal="106" workbookViewId="0">
      <selection activeCell="AE8" sqref="AE8"/>
    </sheetView>
  </sheetViews>
  <sheetFormatPr defaultRowHeight="12" x14ac:dyDescent="0.2"/>
  <cols>
    <col min="1" max="1" width="3.28515625" style="1" bestFit="1" customWidth="1"/>
    <col min="2" max="2" width="8.7109375" style="2" customWidth="1"/>
    <col min="3" max="3" width="46.140625" style="1" customWidth="1"/>
    <col min="4" max="5" width="8.7109375" style="2" customWidth="1"/>
    <col min="6" max="6" width="11.28515625" style="1" customWidth="1"/>
    <col min="7" max="7" width="11.85546875" style="1" customWidth="1"/>
    <col min="8" max="8" width="9" style="1" customWidth="1"/>
    <col min="9" max="9" width="8.7109375" style="1" customWidth="1"/>
    <col min="10" max="10" width="12.85546875" style="1" customWidth="1"/>
    <col min="11" max="11" width="15.140625" style="1" customWidth="1"/>
    <col min="12" max="12" width="11.85546875" style="1" customWidth="1"/>
    <col min="13" max="13" width="11.42578125" style="1" customWidth="1"/>
    <col min="14" max="14" width="11.7109375" style="1" customWidth="1"/>
    <col min="15" max="15" width="8.7109375" style="1" customWidth="1"/>
    <col min="16" max="16" width="12.42578125" style="1" customWidth="1"/>
    <col min="17" max="18" width="8.7109375" style="1" customWidth="1"/>
    <col min="19" max="19" width="10.140625" style="1" customWidth="1"/>
    <col min="20" max="20" width="12.140625" style="1" customWidth="1"/>
    <col min="21" max="22" width="8.7109375" style="1" customWidth="1"/>
    <col min="23" max="23" width="14.28515625" style="1" customWidth="1"/>
    <col min="24" max="24" width="8.7109375" style="1" customWidth="1"/>
    <col min="25" max="25" width="11.7109375" style="1" customWidth="1"/>
    <col min="26" max="27" width="8.7109375" style="1" customWidth="1"/>
    <col min="28" max="28" width="11.140625" style="1" customWidth="1"/>
    <col min="29" max="29" width="8.7109375" style="1" customWidth="1"/>
    <col min="30" max="30" width="11.42578125" style="1" customWidth="1"/>
    <col min="31" max="31" width="11.5703125" style="1" customWidth="1"/>
    <col min="32" max="33" width="8.7109375" style="1" customWidth="1"/>
    <col min="34" max="34" width="10" style="1" customWidth="1"/>
    <col min="35" max="42" width="8.7109375" style="1" customWidth="1"/>
    <col min="43" max="43" width="11.7109375" style="1" customWidth="1"/>
    <col min="44" max="44" width="8.7109375" style="1" customWidth="1"/>
    <col min="45" max="45" width="15.5703125" style="1" customWidth="1"/>
    <col min="46" max="47" width="13.28515625" style="1" customWidth="1"/>
    <col min="48" max="16384" width="9.140625" style="1"/>
  </cols>
  <sheetData>
    <row r="1" spans="1:48" s="7" customFormat="1" ht="15" x14ac:dyDescent="0.25">
      <c r="A1" s="12"/>
      <c r="B1" s="13"/>
      <c r="C1" s="12"/>
      <c r="D1" s="13"/>
      <c r="E1" s="13"/>
      <c r="F1" s="12"/>
      <c r="G1" s="12"/>
      <c r="H1" s="12"/>
      <c r="I1" s="12"/>
      <c r="J1" s="12"/>
      <c r="K1" s="12"/>
      <c r="L1" s="78" t="s">
        <v>30</v>
      </c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9"/>
      <c r="AU1" s="9"/>
    </row>
    <row r="2" spans="1:48" s="7" customFormat="1" ht="55.5" customHeight="1" x14ac:dyDescent="0.25">
      <c r="A2" s="12"/>
      <c r="B2" s="13"/>
      <c r="C2" s="12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4" t="s">
        <v>0</v>
      </c>
      <c r="AT2" s="12"/>
      <c r="AU2" s="12"/>
      <c r="AV2" s="7" t="s">
        <v>35</v>
      </c>
    </row>
    <row r="3" spans="1:48" ht="46.5" customHeight="1" x14ac:dyDescent="0.2">
      <c r="A3" s="76" t="s">
        <v>1</v>
      </c>
      <c r="B3" s="76" t="s">
        <v>2</v>
      </c>
      <c r="C3" s="76" t="s">
        <v>3</v>
      </c>
      <c r="D3" s="76" t="s">
        <v>4</v>
      </c>
      <c r="E3" s="76" t="s">
        <v>5</v>
      </c>
      <c r="F3" s="76" t="s">
        <v>6</v>
      </c>
      <c r="G3" s="76" t="s">
        <v>25</v>
      </c>
      <c r="H3" s="77" t="s">
        <v>27</v>
      </c>
      <c r="I3" s="76" t="s">
        <v>7</v>
      </c>
      <c r="J3" s="76" t="s">
        <v>28</v>
      </c>
      <c r="K3" s="76" t="s">
        <v>8</v>
      </c>
      <c r="L3" s="76" t="s">
        <v>9</v>
      </c>
      <c r="M3" s="76" t="s">
        <v>10</v>
      </c>
      <c r="N3" s="76" t="s">
        <v>11</v>
      </c>
      <c r="O3" s="76" t="s">
        <v>29</v>
      </c>
      <c r="P3" s="76" t="s">
        <v>12</v>
      </c>
      <c r="Q3" s="76" t="s">
        <v>13</v>
      </c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 t="s">
        <v>14</v>
      </c>
      <c r="AE3" s="76" t="s">
        <v>15</v>
      </c>
      <c r="AF3" s="76" t="s">
        <v>16</v>
      </c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7" t="s">
        <v>36</v>
      </c>
      <c r="AT3" s="40"/>
      <c r="AU3" s="40"/>
      <c r="AV3" s="1" t="s">
        <v>23</v>
      </c>
    </row>
    <row r="4" spans="1:48" ht="46.5" customHeight="1" x14ac:dyDescent="0.2">
      <c r="A4" s="76"/>
      <c r="B4" s="76"/>
      <c r="C4" s="76"/>
      <c r="D4" s="76"/>
      <c r="E4" s="76"/>
      <c r="F4" s="76"/>
      <c r="G4" s="76"/>
      <c r="H4" s="77"/>
      <c r="I4" s="76"/>
      <c r="J4" s="76"/>
      <c r="K4" s="76"/>
      <c r="L4" s="76"/>
      <c r="M4" s="76"/>
      <c r="N4" s="76"/>
      <c r="O4" s="76"/>
      <c r="P4" s="76"/>
      <c r="Q4" s="76" t="s">
        <v>17</v>
      </c>
      <c r="R4" s="76"/>
      <c r="S4" s="76"/>
      <c r="T4" s="76"/>
      <c r="U4" s="76"/>
      <c r="V4" s="76" t="s">
        <v>18</v>
      </c>
      <c r="W4" s="76"/>
      <c r="X4" s="76"/>
      <c r="Y4" s="76" t="s">
        <v>19</v>
      </c>
      <c r="Z4" s="76"/>
      <c r="AA4" s="76" t="s">
        <v>20</v>
      </c>
      <c r="AB4" s="76"/>
      <c r="AC4" s="76"/>
      <c r="AD4" s="76"/>
      <c r="AE4" s="76"/>
      <c r="AF4" s="76" t="s">
        <v>17</v>
      </c>
      <c r="AG4" s="76"/>
      <c r="AH4" s="76"/>
      <c r="AI4" s="76"/>
      <c r="AJ4" s="76"/>
      <c r="AK4" s="76" t="s">
        <v>18</v>
      </c>
      <c r="AL4" s="76"/>
      <c r="AM4" s="76"/>
      <c r="AN4" s="76" t="s">
        <v>19</v>
      </c>
      <c r="AO4" s="76"/>
      <c r="AP4" s="76" t="s">
        <v>20</v>
      </c>
      <c r="AQ4" s="76"/>
      <c r="AR4" s="76"/>
      <c r="AS4" s="77"/>
      <c r="AT4" s="40"/>
      <c r="AU4" s="40"/>
    </row>
    <row r="5" spans="1:48" ht="46.5" customHeight="1" x14ac:dyDescent="0.2">
      <c r="A5" s="76"/>
      <c r="B5" s="76"/>
      <c r="C5" s="76"/>
      <c r="D5" s="76"/>
      <c r="E5" s="76"/>
      <c r="F5" s="76"/>
      <c r="G5" s="76"/>
      <c r="H5" s="77"/>
      <c r="I5" s="76"/>
      <c r="J5" s="76"/>
      <c r="K5" s="76"/>
      <c r="L5" s="76"/>
      <c r="M5" s="76"/>
      <c r="N5" s="76"/>
      <c r="O5" s="76"/>
      <c r="P5" s="76"/>
      <c r="Q5" s="76" t="s">
        <v>21</v>
      </c>
      <c r="R5" s="76"/>
      <c r="S5" s="76" t="s">
        <v>22</v>
      </c>
      <c r="T5" s="76"/>
      <c r="U5" s="15"/>
      <c r="V5" s="15" t="s">
        <v>21</v>
      </c>
      <c r="W5" s="15" t="s">
        <v>22</v>
      </c>
      <c r="X5" s="15"/>
      <c r="Y5" s="76"/>
      <c r="Z5" s="76"/>
      <c r="AA5" s="15" t="s">
        <v>21</v>
      </c>
      <c r="AB5" s="15" t="s">
        <v>22</v>
      </c>
      <c r="AC5" s="15"/>
      <c r="AD5" s="76"/>
      <c r="AE5" s="76"/>
      <c r="AF5" s="76" t="s">
        <v>21</v>
      </c>
      <c r="AG5" s="76"/>
      <c r="AH5" s="76" t="s">
        <v>22</v>
      </c>
      <c r="AI5" s="76"/>
      <c r="AJ5" s="15"/>
      <c r="AK5" s="15" t="s">
        <v>21</v>
      </c>
      <c r="AL5" s="15" t="s">
        <v>22</v>
      </c>
      <c r="AM5" s="15"/>
      <c r="AN5" s="76"/>
      <c r="AO5" s="76"/>
      <c r="AP5" s="15" t="s">
        <v>21</v>
      </c>
      <c r="AQ5" s="15" t="s">
        <v>22</v>
      </c>
      <c r="AR5" s="15"/>
      <c r="AS5" s="77"/>
      <c r="AT5" s="40"/>
      <c r="AU5" s="40"/>
    </row>
    <row r="6" spans="1:48" ht="46.5" customHeight="1" x14ac:dyDescent="0.2">
      <c r="A6" s="76"/>
      <c r="B6" s="76"/>
      <c r="C6" s="76"/>
      <c r="D6" s="76"/>
      <c r="E6" s="76"/>
      <c r="F6" s="76"/>
      <c r="G6" s="76"/>
      <c r="H6" s="77"/>
      <c r="I6" s="76"/>
      <c r="J6" s="76"/>
      <c r="K6" s="76"/>
      <c r="L6" s="76"/>
      <c r="M6" s="76"/>
      <c r="N6" s="76"/>
      <c r="O6" s="76"/>
      <c r="P6" s="76"/>
      <c r="Q6" s="16">
        <v>0.13719999999999999</v>
      </c>
      <c r="R6" s="16">
        <v>0.10920000000000001</v>
      </c>
      <c r="S6" s="16">
        <v>0.24299999999999999</v>
      </c>
      <c r="T6" s="16">
        <v>0.193</v>
      </c>
      <c r="U6" s="15" t="s">
        <v>31</v>
      </c>
      <c r="V6" s="16">
        <v>2.8000000000000001E-2</v>
      </c>
      <c r="W6" s="16">
        <v>0.05</v>
      </c>
      <c r="X6" s="15" t="s">
        <v>31</v>
      </c>
      <c r="Y6" s="16">
        <v>7.0000000000000001E-3</v>
      </c>
      <c r="Z6" s="15" t="s">
        <v>31</v>
      </c>
      <c r="AA6" s="16">
        <v>4.8000000000000001E-2</v>
      </c>
      <c r="AB6" s="16">
        <v>0.08</v>
      </c>
      <c r="AC6" s="15" t="s">
        <v>31</v>
      </c>
      <c r="AD6" s="76"/>
      <c r="AE6" s="76"/>
      <c r="AF6" s="17">
        <v>0.13719999999999999</v>
      </c>
      <c r="AG6" s="18">
        <v>0.10920000000000001</v>
      </c>
      <c r="AH6" s="18">
        <v>0.24299999999999999</v>
      </c>
      <c r="AI6" s="18">
        <v>0.193</v>
      </c>
      <c r="AJ6" s="15" t="s">
        <v>31</v>
      </c>
      <c r="AK6" s="16">
        <v>2.8000000000000001E-2</v>
      </c>
      <c r="AL6" s="16">
        <v>0.05</v>
      </c>
      <c r="AM6" s="15" t="s">
        <v>31</v>
      </c>
      <c r="AN6" s="16">
        <v>7.0000000000000001E-3</v>
      </c>
      <c r="AO6" s="15" t="s">
        <v>31</v>
      </c>
      <c r="AP6" s="16">
        <v>4.8000000000000001E-2</v>
      </c>
      <c r="AQ6" s="16">
        <v>0.08</v>
      </c>
      <c r="AR6" s="15" t="s">
        <v>31</v>
      </c>
      <c r="AS6" s="77"/>
      <c r="AT6" s="40"/>
      <c r="AU6" s="40"/>
    </row>
    <row r="7" spans="1:48" x14ac:dyDescent="0.2">
      <c r="A7" s="15">
        <v>1</v>
      </c>
      <c r="B7" s="15" t="s">
        <v>34</v>
      </c>
      <c r="C7" s="15">
        <v>2</v>
      </c>
      <c r="D7" s="15"/>
      <c r="E7" s="15"/>
      <c r="F7" s="15">
        <v>3</v>
      </c>
      <c r="G7" s="15">
        <v>4</v>
      </c>
      <c r="H7" s="10" t="s">
        <v>26</v>
      </c>
      <c r="I7" s="15">
        <v>5</v>
      </c>
      <c r="J7" s="15"/>
      <c r="K7" s="15">
        <v>6</v>
      </c>
      <c r="L7" s="15">
        <v>7</v>
      </c>
      <c r="M7" s="15">
        <v>8</v>
      </c>
      <c r="N7" s="15"/>
      <c r="O7" s="15"/>
      <c r="P7" s="15">
        <v>9</v>
      </c>
      <c r="Q7" s="15">
        <v>10</v>
      </c>
      <c r="R7" s="15">
        <v>11</v>
      </c>
      <c r="S7" s="15">
        <v>12</v>
      </c>
      <c r="T7" s="15">
        <v>13</v>
      </c>
      <c r="U7" s="15"/>
      <c r="V7" s="15">
        <v>14</v>
      </c>
      <c r="W7" s="15">
        <v>15</v>
      </c>
      <c r="X7" s="15"/>
      <c r="Y7" s="15">
        <v>16</v>
      </c>
      <c r="Z7" s="15"/>
      <c r="AA7" s="15">
        <v>17</v>
      </c>
      <c r="AB7" s="15">
        <v>18</v>
      </c>
      <c r="AC7" s="15"/>
      <c r="AD7" s="15">
        <v>19</v>
      </c>
      <c r="AE7" s="15">
        <v>20</v>
      </c>
      <c r="AF7" s="19">
        <v>21</v>
      </c>
      <c r="AG7" s="19">
        <v>22</v>
      </c>
      <c r="AH7" s="19">
        <v>23</v>
      </c>
      <c r="AI7" s="19">
        <v>24</v>
      </c>
      <c r="AJ7" s="15"/>
      <c r="AK7" s="15">
        <v>25</v>
      </c>
      <c r="AL7" s="15">
        <v>26</v>
      </c>
      <c r="AM7" s="15"/>
      <c r="AN7" s="15">
        <v>27</v>
      </c>
      <c r="AO7" s="15"/>
      <c r="AP7" s="15">
        <v>28</v>
      </c>
      <c r="AQ7" s="15">
        <v>29</v>
      </c>
      <c r="AR7" s="15"/>
      <c r="AS7" s="15">
        <v>30</v>
      </c>
      <c r="AT7" s="41"/>
      <c r="AU7" s="41"/>
    </row>
    <row r="8" spans="1:48" x14ac:dyDescent="0.2">
      <c r="A8" s="20">
        <v>1</v>
      </c>
      <c r="B8" s="21"/>
      <c r="C8" s="22"/>
      <c r="D8" s="21">
        <v>3</v>
      </c>
      <c r="E8" s="23" t="s">
        <v>35</v>
      </c>
      <c r="F8" s="24"/>
      <c r="G8" s="24"/>
      <c r="H8" s="11"/>
      <c r="I8" s="25">
        <v>0.4</v>
      </c>
      <c r="J8" s="26">
        <f>ROUND(G8*I8,2)</f>
        <v>0</v>
      </c>
      <c r="K8" s="26">
        <f>IF(I8=0, J8, ROUND(G8 * I8, 2))</f>
        <v>0</v>
      </c>
      <c r="L8" s="26">
        <f>ROUND(H8 * I8, 2)</f>
        <v>0</v>
      </c>
      <c r="M8" s="26">
        <f>ROUND(K8 + L8, 2)</f>
        <v>0</v>
      </c>
      <c r="N8" s="27">
        <f>IF((G8+H8)*(1-I8)&gt;=3400,3400,(G8+H8)*(1-I8))</f>
        <v>0</v>
      </c>
      <c r="O8" s="23"/>
      <c r="P8" s="26">
        <f>ROUND(MIN(3400-N8, M8), 2)</f>
        <v>0</v>
      </c>
      <c r="Q8" s="26">
        <f>IF(D8&lt;&gt;5, IF(EXACT(E8,"пр. 1960"),ROUND($Q$6*P8,2),0),0)</f>
        <v>0</v>
      </c>
      <c r="R8" s="26">
        <f>IF(D8&lt;&gt;5, IF(EXACT(E8,"сл. 1959"), ROUND($R$6*P8, 2),0),0)</f>
        <v>0</v>
      </c>
      <c r="S8" s="26">
        <f>IF(D8=5, IF(EXACT(E8,"пр. 1960"),ROUND($S$6*P8,2),0),0)</f>
        <v>0</v>
      </c>
      <c r="T8" s="26">
        <f>IF(D8=5, IF(EXACT(E8,"сл. 1959"), ROUND($T$6*P8, 2),0),0)</f>
        <v>0</v>
      </c>
      <c r="U8" s="23"/>
      <c r="V8" s="28">
        <f>IF(D8&lt;&gt;5,IF(EXACT(E8,"сл. 1959"),ROUND(P8*$V$6,2),0),0)</f>
        <v>0</v>
      </c>
      <c r="W8" s="28">
        <f>IF(D8=5,IF(EXACT(E8,"сл. 1959"), ROUND(P8*$W$6,2),0),0)</f>
        <v>0</v>
      </c>
      <c r="X8" s="23"/>
      <c r="Y8" s="28">
        <f>ROUND($Y$6*P8, 2)</f>
        <v>0</v>
      </c>
      <c r="Z8" s="23"/>
      <c r="AA8" s="28">
        <f>IF(D8&lt;&gt;5, ROUND(P8*$AA$6, 2), 0)</f>
        <v>0</v>
      </c>
      <c r="AB8" s="28">
        <f>IF(D8=5, ROUND(P8*$AB$6, 2), 0)</f>
        <v>0</v>
      </c>
      <c r="AC8" s="23"/>
      <c r="AD8" s="23">
        <v>0</v>
      </c>
      <c r="AE8" s="73">
        <f>IF(AD8&gt;0,IF((P8+N8)&gt;=3400,0,MIN(3400-P8-N8,AD8)),0)</f>
        <v>0</v>
      </c>
      <c r="AF8" s="27">
        <f>IF(D8&lt;&gt;5, IF(EXACT(E8,"пр. 1960"), ROUND($AF$6*AE8, 2), 0), 0)</f>
        <v>0</v>
      </c>
      <c r="AG8" s="27">
        <f>IF(D8&lt;&gt;5, IF(EXACT(E8,"пр. 1960"), ROUND($AG$6*AE8, 2), 0), 0)</f>
        <v>0</v>
      </c>
      <c r="AH8" s="27">
        <f>IF(D8=5, IF(EXACT(E8,"пр. 1960"), ROUND($AH$6*AE8, 2), 0), 0)</f>
        <v>0</v>
      </c>
      <c r="AI8" s="30">
        <f>IF(D8=5, IF(EXACT(E8,"сл. 1959"), ROUND($AI$6*AE8, 2), 0), 0)</f>
        <v>0</v>
      </c>
      <c r="AJ8" s="31"/>
      <c r="AK8" s="28">
        <f>IF(D8&lt;&gt;5,IF(EXACT(E8,"пр. 1960"),ROUND($AK$6*AE8,2),0),0)</f>
        <v>0</v>
      </c>
      <c r="AL8" s="28">
        <f>IF(D8=5,IF(EXACT(E8,"сл. 1959"),ROUND($AL$6*AE8,2),0),0)</f>
        <v>0</v>
      </c>
      <c r="AM8" s="31"/>
      <c r="AN8" s="28">
        <f>ROUNDDOWN($AN$6*AE8, 2)</f>
        <v>0</v>
      </c>
      <c r="AO8" s="31"/>
      <c r="AP8" s="28">
        <f>IF(D8&lt;&gt;5, ROUND($AP$6*AE8, 2), 0)</f>
        <v>0</v>
      </c>
      <c r="AQ8" s="28">
        <f>IF(D8=5, ROUND($AQ$6*AE8, 2), 0)</f>
        <v>0</v>
      </c>
      <c r="AR8" s="31"/>
      <c r="AS8" s="26">
        <f>SUM(M8,Q8:T8,V8:W8,Y8,AA8:AB8,AD8,AF8:AI8,AK8:AL8,AN8,AP8:AQ8)</f>
        <v>0</v>
      </c>
      <c r="AT8" s="42"/>
      <c r="AU8" s="42"/>
    </row>
    <row r="9" spans="1:48" x14ac:dyDescent="0.2">
      <c r="A9" s="20">
        <v>2</v>
      </c>
      <c r="B9" s="21"/>
      <c r="C9" s="22"/>
      <c r="D9" s="21">
        <v>3</v>
      </c>
      <c r="E9" s="23" t="s">
        <v>23</v>
      </c>
      <c r="F9" s="24"/>
      <c r="G9" s="24"/>
      <c r="H9" s="23"/>
      <c r="I9" s="25">
        <v>0.4</v>
      </c>
      <c r="J9" s="26">
        <f t="shared" ref="J9:J24" si="0">ROUND(G9*I9,2)</f>
        <v>0</v>
      </c>
      <c r="K9" s="26">
        <f t="shared" ref="K9:K24" si="1">IF(I9=0, J9, ROUND(G9 * I9, 2))</f>
        <v>0</v>
      </c>
      <c r="L9" s="26">
        <f t="shared" ref="L9:L24" si="2">ROUND(H9 * I9, 2)</f>
        <v>0</v>
      </c>
      <c r="M9" s="26">
        <f t="shared" ref="M9:M24" si="3">ROUND(K9 + L9, 2)</f>
        <v>0</v>
      </c>
      <c r="N9" s="26">
        <f t="shared" ref="N9:N24" si="4">IF((G9+H9)*(1-I9)&gt;=3400,3400,(G9+H9)*(1-I9))</f>
        <v>0</v>
      </c>
      <c r="O9" s="23"/>
      <c r="P9" s="26">
        <f t="shared" ref="P9:P24" si="5">ROUND(MIN(3400-N9, M9), 2)</f>
        <v>0</v>
      </c>
      <c r="Q9" s="26">
        <f>IF(D9&lt;&gt;5, IF(EXACT(E9,"пр. 1960"),ROUND($Q$6*P9,2),0),0)</f>
        <v>0</v>
      </c>
      <c r="R9" s="26">
        <f>IF(D9&lt;&gt;5, IF(EXACT(E9,"сл. 1959"), ROUND($R$6*P9, 2),0),0)</f>
        <v>0</v>
      </c>
      <c r="S9" s="26">
        <f>IF(D9=5, IF(EXACT(E9,"пр. 1960"),ROUND($S$6*P9,2),0),0)</f>
        <v>0</v>
      </c>
      <c r="T9" s="26">
        <f t="shared" ref="T9:T24" si="6">IF(D9=5, IF(EXACT(E9,"сл. 1959"), ROUND($T$6*P9, 2),0),0)</f>
        <v>0</v>
      </c>
      <c r="U9" s="23"/>
      <c r="V9" s="28">
        <f t="shared" ref="V9:V24" si="7">IF(D9&lt;&gt;5,IF(EXACT(E9,"сл. 1959"),ROUND(P9*$V$6,2),0),0)</f>
        <v>0</v>
      </c>
      <c r="W9" s="28">
        <f t="shared" ref="W9:W24" si="8">IF(D9=5,IF(EXACT(E9,"сл. 1959"), ROUND(P9*$W$6,2),0),0)</f>
        <v>0</v>
      </c>
      <c r="X9" s="23"/>
      <c r="Y9" s="28">
        <f>ROUND($Y$6*P9, 2)</f>
        <v>0</v>
      </c>
      <c r="Z9" s="23"/>
      <c r="AA9" s="28">
        <f>IF(D9&lt;&gt;5, ROUND(P9*$AA$6, 2), 0)</f>
        <v>0</v>
      </c>
      <c r="AB9" s="28">
        <f t="shared" ref="AB9:AB24" si="9">IF(D9=5, ROUND(P9*$AB$6, 2), 0)</f>
        <v>0</v>
      </c>
      <c r="AC9" s="23"/>
      <c r="AD9" s="23">
        <v>0</v>
      </c>
      <c r="AE9" s="73">
        <f t="shared" ref="AE9:AE24" si="10">IF(AD9&gt;0,IF((P9+N9)&gt;=3400,0,MIN(3400-P9-N9,AD9)),0)</f>
        <v>0</v>
      </c>
      <c r="AF9" s="27">
        <f>IF(D9&lt;&gt;5, IF(EXACT(E9,"пр. 1960"), ROUND($AF$6*AE9, 2), 0), 0)</f>
        <v>0</v>
      </c>
      <c r="AG9" s="27">
        <f>IF(D9&lt;&gt;5, IF(EXACT(E9,"пр. 1960"), ROUND($AG$6*AE9, 2), 0), 0)</f>
        <v>0</v>
      </c>
      <c r="AH9" s="27">
        <f t="shared" ref="AH9:AH24" si="11">IF(D9=5, IF(EXACT(E9,"пр. 1960"), ROUND($AH$6*AE9, 2), 0), 0)</f>
        <v>0</v>
      </c>
      <c r="AI9" s="30">
        <f t="shared" ref="AI9:AI24" si="12">IF(D9=5, IF(EXACT(E9,"сл. 1959"), ROUND($AI$6*AE9, 2), 0), 0)</f>
        <v>0</v>
      </c>
      <c r="AJ9" s="32"/>
      <c r="AK9" s="28">
        <f t="shared" ref="AK9:AK24" si="13">IF(D9&lt;&gt;5,IF(EXACT(E9,"пр. 1960"),ROUND($AK$6*AE9,2),0),0)</f>
        <v>0</v>
      </c>
      <c r="AL9" s="28">
        <f t="shared" ref="AL9:AL24" si="14">IF(D9=5,IF(EXACT(E9,"сл. 1959"),ROUND($AL$6*AE9,2),0),0)</f>
        <v>0</v>
      </c>
      <c r="AM9" s="31"/>
      <c r="AN9" s="28">
        <f t="shared" ref="AN9:AN24" si="15">ROUNDDOWN($AN$6*AE9, 2)</f>
        <v>0</v>
      </c>
      <c r="AO9" s="31"/>
      <c r="AP9" s="28">
        <f t="shared" ref="AP9:AP24" si="16">IF(D9&lt;&gt;5, ROUND($AP$6*AE9, 2), 0)</f>
        <v>0</v>
      </c>
      <c r="AQ9" s="28">
        <f t="shared" ref="AQ9:AQ24" si="17">IF(D9=5, ROUND($AQ$6*AE9, 2), 0)</f>
        <v>0</v>
      </c>
      <c r="AR9" s="31"/>
      <c r="AS9" s="26">
        <f t="shared" ref="AS9:AS24" si="18">SUM(M9,Q9:T9,V9:W9,Y9,AA9:AB9,AD9,AF9:AI9,AK9:AL9,AN9,AP9:AQ9)</f>
        <v>0</v>
      </c>
      <c r="AT9" s="42"/>
      <c r="AU9" s="42"/>
    </row>
    <row r="10" spans="1:48" x14ac:dyDescent="0.2">
      <c r="A10" s="20">
        <v>3</v>
      </c>
      <c r="B10" s="21"/>
      <c r="C10" s="22"/>
      <c r="D10" s="21">
        <v>5</v>
      </c>
      <c r="E10" s="23" t="s">
        <v>23</v>
      </c>
      <c r="F10" s="24"/>
      <c r="G10" s="24"/>
      <c r="H10" s="23"/>
      <c r="I10" s="25">
        <v>0.4</v>
      </c>
      <c r="J10" s="26">
        <f t="shared" si="0"/>
        <v>0</v>
      </c>
      <c r="K10" s="26">
        <f t="shared" si="1"/>
        <v>0</v>
      </c>
      <c r="L10" s="26">
        <f t="shared" si="2"/>
        <v>0</v>
      </c>
      <c r="M10" s="26">
        <f t="shared" si="3"/>
        <v>0</v>
      </c>
      <c r="N10" s="26">
        <f t="shared" si="4"/>
        <v>0</v>
      </c>
      <c r="O10" s="23"/>
      <c r="P10" s="26">
        <f t="shared" si="5"/>
        <v>0</v>
      </c>
      <c r="Q10" s="26">
        <f t="shared" ref="Q10:Q24" si="19">IF(D10&lt;&gt;5, IF(EXACT(E10,"пр. 1960"),ROUND($Q$6*P10,2),0),0)</f>
        <v>0</v>
      </c>
      <c r="R10" s="26">
        <f t="shared" ref="R10:R24" si="20">IF(D10&lt;&gt;5, IF(EXACT(E10,"сл. 1959"), ROUND($R$6*P10, 2),0),0)</f>
        <v>0</v>
      </c>
      <c r="S10" s="26">
        <f t="shared" ref="S10:S24" si="21">IF(D10=5, IF(EXACT(E10,"пр. 1960"),ROUND($S$6*P10,2),0),0)</f>
        <v>0</v>
      </c>
      <c r="T10" s="26">
        <f t="shared" si="6"/>
        <v>0</v>
      </c>
      <c r="U10" s="23"/>
      <c r="V10" s="28">
        <f t="shared" si="7"/>
        <v>0</v>
      </c>
      <c r="W10" s="28">
        <f t="shared" si="8"/>
        <v>0</v>
      </c>
      <c r="X10" s="23"/>
      <c r="Y10" s="28">
        <f t="shared" ref="Y10:Y24" si="22">ROUND($Y$6*P10, 2)</f>
        <v>0</v>
      </c>
      <c r="Z10" s="23"/>
      <c r="AA10" s="28">
        <f t="shared" ref="AA10:AA24" si="23">IF(D10&lt;&gt;5, ROUND(P10*$AA$6, 2), 0)</f>
        <v>0</v>
      </c>
      <c r="AB10" s="28">
        <f t="shared" si="9"/>
        <v>0</v>
      </c>
      <c r="AC10" s="23"/>
      <c r="AD10" s="23">
        <v>0</v>
      </c>
      <c r="AE10" s="73">
        <f t="shared" si="10"/>
        <v>0</v>
      </c>
      <c r="AF10" s="27">
        <f t="shared" ref="AF10:AF24" si="24">IF(D10&lt;&gt;5, IF(EXACT(E10,"пр. 1960"), ROUND($AF$6*AE10, 2), 0), 0)</f>
        <v>0</v>
      </c>
      <c r="AG10" s="27">
        <f t="shared" ref="AG10:AG24" si="25">IF(D10&lt;&gt;5, IF(EXACT(E10,"пр. 1960"), ROUND($AG$6*AE10, 2), 0), 0)</f>
        <v>0</v>
      </c>
      <c r="AH10" s="27">
        <f t="shared" si="11"/>
        <v>0</v>
      </c>
      <c r="AI10" s="30">
        <f t="shared" si="12"/>
        <v>0</v>
      </c>
      <c r="AJ10" s="31"/>
      <c r="AK10" s="28">
        <f t="shared" si="13"/>
        <v>0</v>
      </c>
      <c r="AL10" s="28">
        <f t="shared" si="14"/>
        <v>0</v>
      </c>
      <c r="AM10" s="31"/>
      <c r="AN10" s="28">
        <f t="shared" si="15"/>
        <v>0</v>
      </c>
      <c r="AO10" s="31"/>
      <c r="AP10" s="28">
        <f t="shared" si="16"/>
        <v>0</v>
      </c>
      <c r="AQ10" s="28">
        <f t="shared" si="17"/>
        <v>0</v>
      </c>
      <c r="AR10" s="31"/>
      <c r="AS10" s="26">
        <f t="shared" si="18"/>
        <v>0</v>
      </c>
      <c r="AT10" s="43"/>
      <c r="AU10" s="43"/>
    </row>
    <row r="11" spans="1:48" x14ac:dyDescent="0.2">
      <c r="A11" s="20">
        <v>4</v>
      </c>
      <c r="B11" s="21"/>
      <c r="C11" s="22"/>
      <c r="D11" s="21">
        <v>5</v>
      </c>
      <c r="E11" s="23" t="s">
        <v>35</v>
      </c>
      <c r="F11" s="24"/>
      <c r="G11" s="24"/>
      <c r="H11" s="23"/>
      <c r="I11" s="25">
        <v>0.4</v>
      </c>
      <c r="J11" s="26">
        <f t="shared" si="0"/>
        <v>0</v>
      </c>
      <c r="K11" s="26">
        <f>IF(I11=0, J11, ROUND(G11 * I11, 2))</f>
        <v>0</v>
      </c>
      <c r="L11" s="26">
        <f t="shared" si="2"/>
        <v>0</v>
      </c>
      <c r="M11" s="26">
        <f t="shared" si="3"/>
        <v>0</v>
      </c>
      <c r="N11" s="26">
        <f t="shared" si="4"/>
        <v>0</v>
      </c>
      <c r="O11" s="23"/>
      <c r="P11" s="26">
        <f t="shared" si="5"/>
        <v>0</v>
      </c>
      <c r="Q11" s="26">
        <f t="shared" si="19"/>
        <v>0</v>
      </c>
      <c r="R11" s="26">
        <f t="shared" si="20"/>
        <v>0</v>
      </c>
      <c r="S11" s="26">
        <f>IF(D11=5, IF(EXACT(E11,"пр. 1960"),ROUND($S$6*P11,2),0),0)</f>
        <v>0</v>
      </c>
      <c r="T11" s="26">
        <f>IF(D11=5, IF(EXACT(E11,"сл. 1959"), ROUND($T$6*P11, 2),0),0)</f>
        <v>0</v>
      </c>
      <c r="U11" s="23"/>
      <c r="V11" s="28">
        <f t="shared" si="7"/>
        <v>0</v>
      </c>
      <c r="W11" s="28">
        <f t="shared" si="8"/>
        <v>0</v>
      </c>
      <c r="X11" s="23"/>
      <c r="Y11" s="28">
        <f t="shared" si="22"/>
        <v>0</v>
      </c>
      <c r="Z11" s="23"/>
      <c r="AA11" s="28">
        <f t="shared" si="23"/>
        <v>0</v>
      </c>
      <c r="AB11" s="28">
        <f t="shared" si="9"/>
        <v>0</v>
      </c>
      <c r="AC11" s="23"/>
      <c r="AD11" s="23">
        <v>0</v>
      </c>
      <c r="AE11" s="73">
        <f t="shared" si="10"/>
        <v>0</v>
      </c>
      <c r="AF11" s="27">
        <f t="shared" si="24"/>
        <v>0</v>
      </c>
      <c r="AG11" s="27">
        <f t="shared" si="25"/>
        <v>0</v>
      </c>
      <c r="AH11" s="27">
        <f t="shared" si="11"/>
        <v>0</v>
      </c>
      <c r="AI11" s="30">
        <f t="shared" si="12"/>
        <v>0</v>
      </c>
      <c r="AJ11" s="31"/>
      <c r="AK11" s="28">
        <f t="shared" si="13"/>
        <v>0</v>
      </c>
      <c r="AL11" s="28">
        <f t="shared" si="14"/>
        <v>0</v>
      </c>
      <c r="AM11" s="31"/>
      <c r="AN11" s="28">
        <f t="shared" si="15"/>
        <v>0</v>
      </c>
      <c r="AO11" s="31"/>
      <c r="AP11" s="28">
        <f t="shared" si="16"/>
        <v>0</v>
      </c>
      <c r="AQ11" s="28">
        <f t="shared" si="17"/>
        <v>0</v>
      </c>
      <c r="AR11" s="31"/>
      <c r="AS11" s="26">
        <f t="shared" si="18"/>
        <v>0</v>
      </c>
      <c r="AT11" s="43"/>
      <c r="AU11" s="43"/>
    </row>
    <row r="12" spans="1:48" x14ac:dyDescent="0.2">
      <c r="A12" s="20">
        <v>5</v>
      </c>
      <c r="B12" s="21"/>
      <c r="C12" s="22"/>
      <c r="D12" s="21">
        <v>5</v>
      </c>
      <c r="E12" s="23" t="s">
        <v>35</v>
      </c>
      <c r="F12" s="24"/>
      <c r="G12" s="24"/>
      <c r="H12" s="23"/>
      <c r="I12" s="25">
        <v>0.4</v>
      </c>
      <c r="J12" s="26">
        <f t="shared" si="0"/>
        <v>0</v>
      </c>
      <c r="K12" s="26">
        <f t="shared" si="1"/>
        <v>0</v>
      </c>
      <c r="L12" s="26">
        <f t="shared" si="2"/>
        <v>0</v>
      </c>
      <c r="M12" s="26">
        <f t="shared" si="3"/>
        <v>0</v>
      </c>
      <c r="N12" s="26">
        <f t="shared" si="4"/>
        <v>0</v>
      </c>
      <c r="O12" s="23"/>
      <c r="P12" s="26">
        <f t="shared" si="5"/>
        <v>0</v>
      </c>
      <c r="Q12" s="26">
        <f t="shared" si="19"/>
        <v>0</v>
      </c>
      <c r="R12" s="26">
        <f t="shared" si="20"/>
        <v>0</v>
      </c>
      <c r="S12" s="26">
        <f t="shared" si="21"/>
        <v>0</v>
      </c>
      <c r="T12" s="26">
        <f t="shared" si="6"/>
        <v>0</v>
      </c>
      <c r="U12" s="23"/>
      <c r="V12" s="28">
        <f t="shared" si="7"/>
        <v>0</v>
      </c>
      <c r="W12" s="28">
        <f t="shared" si="8"/>
        <v>0</v>
      </c>
      <c r="X12" s="23"/>
      <c r="Y12" s="28">
        <f t="shared" si="22"/>
        <v>0</v>
      </c>
      <c r="Z12" s="23"/>
      <c r="AA12" s="28">
        <f t="shared" si="23"/>
        <v>0</v>
      </c>
      <c r="AB12" s="28">
        <f t="shared" si="9"/>
        <v>0</v>
      </c>
      <c r="AC12" s="23"/>
      <c r="AD12" s="23">
        <v>0</v>
      </c>
      <c r="AE12" s="73">
        <f t="shared" si="10"/>
        <v>0</v>
      </c>
      <c r="AF12" s="27">
        <f t="shared" si="24"/>
        <v>0</v>
      </c>
      <c r="AG12" s="27">
        <f t="shared" si="25"/>
        <v>0</v>
      </c>
      <c r="AH12" s="27">
        <f t="shared" si="11"/>
        <v>0</v>
      </c>
      <c r="AI12" s="30">
        <f t="shared" si="12"/>
        <v>0</v>
      </c>
      <c r="AJ12" s="31"/>
      <c r="AK12" s="28">
        <f t="shared" si="13"/>
        <v>0</v>
      </c>
      <c r="AL12" s="28">
        <f t="shared" si="14"/>
        <v>0</v>
      </c>
      <c r="AM12" s="31"/>
      <c r="AN12" s="28">
        <f t="shared" si="15"/>
        <v>0</v>
      </c>
      <c r="AO12" s="31"/>
      <c r="AP12" s="28">
        <f t="shared" si="16"/>
        <v>0</v>
      </c>
      <c r="AQ12" s="28">
        <f t="shared" si="17"/>
        <v>0</v>
      </c>
      <c r="AR12" s="31"/>
      <c r="AS12" s="26">
        <f t="shared" si="18"/>
        <v>0</v>
      </c>
      <c r="AT12" s="43"/>
      <c r="AU12" s="43"/>
    </row>
    <row r="13" spans="1:48" x14ac:dyDescent="0.2">
      <c r="A13" s="20">
        <v>6</v>
      </c>
      <c r="B13" s="21"/>
      <c r="C13" s="22"/>
      <c r="D13" s="21">
        <v>5</v>
      </c>
      <c r="E13" s="23" t="s">
        <v>35</v>
      </c>
      <c r="F13" s="24"/>
      <c r="G13" s="24"/>
      <c r="H13" s="23"/>
      <c r="I13" s="25">
        <v>0.4</v>
      </c>
      <c r="J13" s="26">
        <f t="shared" si="0"/>
        <v>0</v>
      </c>
      <c r="K13" s="26">
        <f t="shared" si="1"/>
        <v>0</v>
      </c>
      <c r="L13" s="26">
        <f>ROUND(H13 * I13, 2)</f>
        <v>0</v>
      </c>
      <c r="M13" s="26">
        <f>ROUND(K13 + L13, 2)</f>
        <v>0</v>
      </c>
      <c r="N13" s="26">
        <f t="shared" si="4"/>
        <v>0</v>
      </c>
      <c r="O13" s="23"/>
      <c r="P13" s="26">
        <f t="shared" si="5"/>
        <v>0</v>
      </c>
      <c r="Q13" s="26">
        <f t="shared" si="19"/>
        <v>0</v>
      </c>
      <c r="R13" s="26">
        <f t="shared" si="20"/>
        <v>0</v>
      </c>
      <c r="S13" s="26">
        <f t="shared" si="21"/>
        <v>0</v>
      </c>
      <c r="T13" s="26">
        <f t="shared" si="6"/>
        <v>0</v>
      </c>
      <c r="U13" s="23"/>
      <c r="V13" s="28">
        <f t="shared" si="7"/>
        <v>0</v>
      </c>
      <c r="W13" s="28">
        <f t="shared" si="8"/>
        <v>0</v>
      </c>
      <c r="X13" s="23"/>
      <c r="Y13" s="28">
        <f t="shared" si="22"/>
        <v>0</v>
      </c>
      <c r="Z13" s="23"/>
      <c r="AA13" s="28">
        <f t="shared" si="23"/>
        <v>0</v>
      </c>
      <c r="AB13" s="28">
        <f t="shared" si="9"/>
        <v>0</v>
      </c>
      <c r="AC13" s="23"/>
      <c r="AD13" s="23">
        <v>0</v>
      </c>
      <c r="AE13" s="73">
        <f t="shared" si="10"/>
        <v>0</v>
      </c>
      <c r="AF13" s="27">
        <f t="shared" si="24"/>
        <v>0</v>
      </c>
      <c r="AG13" s="27">
        <f t="shared" si="25"/>
        <v>0</v>
      </c>
      <c r="AH13" s="27">
        <f t="shared" si="11"/>
        <v>0</v>
      </c>
      <c r="AI13" s="30">
        <f t="shared" si="12"/>
        <v>0</v>
      </c>
      <c r="AJ13" s="31"/>
      <c r="AK13" s="28">
        <f t="shared" si="13"/>
        <v>0</v>
      </c>
      <c r="AL13" s="28">
        <f t="shared" si="14"/>
        <v>0</v>
      </c>
      <c r="AM13" s="31"/>
      <c r="AN13" s="28">
        <f t="shared" si="15"/>
        <v>0</v>
      </c>
      <c r="AO13" s="31"/>
      <c r="AP13" s="28">
        <f t="shared" si="16"/>
        <v>0</v>
      </c>
      <c r="AQ13" s="28">
        <f t="shared" si="17"/>
        <v>0</v>
      </c>
      <c r="AR13" s="31"/>
      <c r="AS13" s="26">
        <f t="shared" si="18"/>
        <v>0</v>
      </c>
      <c r="AT13" s="43"/>
      <c r="AU13" s="43"/>
    </row>
    <row r="14" spans="1:48" x14ac:dyDescent="0.2">
      <c r="A14" s="20">
        <v>7</v>
      </c>
      <c r="B14" s="21"/>
      <c r="C14" s="22"/>
      <c r="D14" s="21">
        <v>5</v>
      </c>
      <c r="E14" s="23" t="s">
        <v>23</v>
      </c>
      <c r="F14" s="24"/>
      <c r="G14" s="24"/>
      <c r="H14" s="23"/>
      <c r="I14" s="25">
        <v>0.4</v>
      </c>
      <c r="J14" s="26">
        <f t="shared" si="0"/>
        <v>0</v>
      </c>
      <c r="K14" s="26">
        <f t="shared" si="1"/>
        <v>0</v>
      </c>
      <c r="L14" s="26">
        <f t="shared" si="2"/>
        <v>0</v>
      </c>
      <c r="M14" s="26">
        <f t="shared" si="3"/>
        <v>0</v>
      </c>
      <c r="N14" s="26">
        <f t="shared" si="4"/>
        <v>0</v>
      </c>
      <c r="O14" s="23"/>
      <c r="P14" s="26">
        <f t="shared" si="5"/>
        <v>0</v>
      </c>
      <c r="Q14" s="26">
        <f t="shared" si="19"/>
        <v>0</v>
      </c>
      <c r="R14" s="26">
        <f t="shared" si="20"/>
        <v>0</v>
      </c>
      <c r="S14" s="26">
        <f t="shared" si="21"/>
        <v>0</v>
      </c>
      <c r="T14" s="26">
        <f t="shared" si="6"/>
        <v>0</v>
      </c>
      <c r="U14" s="23"/>
      <c r="V14" s="28">
        <f>IF(D14&lt;&gt;5,IF(EXACT(E14,"сл. 1959"),ROUND(P14*$V$6,2),0),0)</f>
        <v>0</v>
      </c>
      <c r="W14" s="28">
        <f t="shared" si="8"/>
        <v>0</v>
      </c>
      <c r="X14" s="23"/>
      <c r="Y14" s="28">
        <f t="shared" si="22"/>
        <v>0</v>
      </c>
      <c r="Z14" s="23"/>
      <c r="AA14" s="28">
        <f t="shared" si="23"/>
        <v>0</v>
      </c>
      <c r="AB14" s="28">
        <f t="shared" si="9"/>
        <v>0</v>
      </c>
      <c r="AC14" s="23"/>
      <c r="AD14" s="23">
        <v>0</v>
      </c>
      <c r="AE14" s="73">
        <f t="shared" si="10"/>
        <v>0</v>
      </c>
      <c r="AF14" s="27">
        <f t="shared" si="24"/>
        <v>0</v>
      </c>
      <c r="AG14" s="27">
        <f t="shared" si="25"/>
        <v>0</v>
      </c>
      <c r="AH14" s="27">
        <f t="shared" si="11"/>
        <v>0</v>
      </c>
      <c r="AI14" s="30">
        <f t="shared" si="12"/>
        <v>0</v>
      </c>
      <c r="AJ14" s="31"/>
      <c r="AK14" s="28">
        <f t="shared" si="13"/>
        <v>0</v>
      </c>
      <c r="AL14" s="28">
        <f t="shared" si="14"/>
        <v>0</v>
      </c>
      <c r="AM14" s="31"/>
      <c r="AN14" s="28">
        <f t="shared" si="15"/>
        <v>0</v>
      </c>
      <c r="AO14" s="31"/>
      <c r="AP14" s="28">
        <f t="shared" si="16"/>
        <v>0</v>
      </c>
      <c r="AQ14" s="28">
        <f t="shared" si="17"/>
        <v>0</v>
      </c>
      <c r="AR14" s="31"/>
      <c r="AS14" s="26">
        <f t="shared" si="18"/>
        <v>0</v>
      </c>
      <c r="AT14" s="43"/>
      <c r="AU14" s="43"/>
    </row>
    <row r="15" spans="1:48" x14ac:dyDescent="0.2">
      <c r="A15" s="20">
        <v>8</v>
      </c>
      <c r="B15" s="21"/>
      <c r="C15" s="22"/>
      <c r="D15" s="21">
        <v>5</v>
      </c>
      <c r="E15" s="23" t="s">
        <v>35</v>
      </c>
      <c r="F15" s="24"/>
      <c r="G15" s="24"/>
      <c r="H15" s="23"/>
      <c r="I15" s="25">
        <v>0.4</v>
      </c>
      <c r="J15" s="26">
        <f t="shared" si="0"/>
        <v>0</v>
      </c>
      <c r="K15" s="26">
        <f t="shared" si="1"/>
        <v>0</v>
      </c>
      <c r="L15" s="26">
        <f t="shared" si="2"/>
        <v>0</v>
      </c>
      <c r="M15" s="26">
        <f t="shared" si="3"/>
        <v>0</v>
      </c>
      <c r="N15" s="26">
        <f t="shared" si="4"/>
        <v>0</v>
      </c>
      <c r="O15" s="23"/>
      <c r="P15" s="26">
        <f t="shared" si="5"/>
        <v>0</v>
      </c>
      <c r="Q15" s="26">
        <f t="shared" si="19"/>
        <v>0</v>
      </c>
      <c r="R15" s="26">
        <f t="shared" si="20"/>
        <v>0</v>
      </c>
      <c r="S15" s="26">
        <f t="shared" si="21"/>
        <v>0</v>
      </c>
      <c r="T15" s="26">
        <f t="shared" si="6"/>
        <v>0</v>
      </c>
      <c r="U15" s="23"/>
      <c r="V15" s="28">
        <f t="shared" si="7"/>
        <v>0</v>
      </c>
      <c r="W15" s="28">
        <f t="shared" si="8"/>
        <v>0</v>
      </c>
      <c r="X15" s="23"/>
      <c r="Y15" s="28">
        <f t="shared" si="22"/>
        <v>0</v>
      </c>
      <c r="Z15" s="23"/>
      <c r="AA15" s="28">
        <f t="shared" si="23"/>
        <v>0</v>
      </c>
      <c r="AB15" s="28">
        <f t="shared" si="9"/>
        <v>0</v>
      </c>
      <c r="AC15" s="23"/>
      <c r="AD15" s="23">
        <v>0</v>
      </c>
      <c r="AE15" s="73">
        <f t="shared" si="10"/>
        <v>0</v>
      </c>
      <c r="AF15" s="27">
        <f t="shared" si="24"/>
        <v>0</v>
      </c>
      <c r="AG15" s="27">
        <f t="shared" si="25"/>
        <v>0</v>
      </c>
      <c r="AH15" s="27">
        <f t="shared" si="11"/>
        <v>0</v>
      </c>
      <c r="AI15" s="30">
        <f t="shared" si="12"/>
        <v>0</v>
      </c>
      <c r="AJ15" s="31"/>
      <c r="AK15" s="28">
        <f t="shared" si="13"/>
        <v>0</v>
      </c>
      <c r="AL15" s="28">
        <f t="shared" si="14"/>
        <v>0</v>
      </c>
      <c r="AM15" s="31"/>
      <c r="AN15" s="28">
        <f t="shared" si="15"/>
        <v>0</v>
      </c>
      <c r="AO15" s="31"/>
      <c r="AP15" s="28">
        <f t="shared" si="16"/>
        <v>0</v>
      </c>
      <c r="AQ15" s="28">
        <f t="shared" si="17"/>
        <v>0</v>
      </c>
      <c r="AR15" s="31"/>
      <c r="AS15" s="26">
        <f t="shared" si="18"/>
        <v>0</v>
      </c>
      <c r="AT15" s="43"/>
      <c r="AU15" s="43"/>
    </row>
    <row r="16" spans="1:48" x14ac:dyDescent="0.2">
      <c r="A16" s="20">
        <v>9</v>
      </c>
      <c r="B16" s="21"/>
      <c r="C16" s="22"/>
      <c r="D16" s="21">
        <v>5</v>
      </c>
      <c r="E16" s="23" t="s">
        <v>35</v>
      </c>
      <c r="F16" s="24"/>
      <c r="G16" s="24"/>
      <c r="H16" s="23"/>
      <c r="I16" s="25">
        <v>0.4</v>
      </c>
      <c r="J16" s="26">
        <f t="shared" si="0"/>
        <v>0</v>
      </c>
      <c r="K16" s="26">
        <f t="shared" si="1"/>
        <v>0</v>
      </c>
      <c r="L16" s="26">
        <f t="shared" si="2"/>
        <v>0</v>
      </c>
      <c r="M16" s="26">
        <f t="shared" si="3"/>
        <v>0</v>
      </c>
      <c r="N16" s="26">
        <f t="shared" si="4"/>
        <v>0</v>
      </c>
      <c r="O16" s="23"/>
      <c r="P16" s="26">
        <f t="shared" si="5"/>
        <v>0</v>
      </c>
      <c r="Q16" s="26">
        <f t="shared" si="19"/>
        <v>0</v>
      </c>
      <c r="R16" s="26">
        <f t="shared" si="20"/>
        <v>0</v>
      </c>
      <c r="S16" s="26">
        <f t="shared" si="21"/>
        <v>0</v>
      </c>
      <c r="T16" s="26">
        <f t="shared" si="6"/>
        <v>0</v>
      </c>
      <c r="U16" s="23"/>
      <c r="V16" s="28">
        <f t="shared" si="7"/>
        <v>0</v>
      </c>
      <c r="W16" s="28">
        <f t="shared" si="8"/>
        <v>0</v>
      </c>
      <c r="X16" s="23"/>
      <c r="Y16" s="28">
        <f t="shared" si="22"/>
        <v>0</v>
      </c>
      <c r="Z16" s="23"/>
      <c r="AA16" s="28">
        <f t="shared" si="23"/>
        <v>0</v>
      </c>
      <c r="AB16" s="28">
        <f t="shared" si="9"/>
        <v>0</v>
      </c>
      <c r="AC16" s="23"/>
      <c r="AD16" s="23">
        <v>0</v>
      </c>
      <c r="AE16" s="73">
        <f t="shared" si="10"/>
        <v>0</v>
      </c>
      <c r="AF16" s="27">
        <f t="shared" si="24"/>
        <v>0</v>
      </c>
      <c r="AG16" s="27">
        <f t="shared" si="25"/>
        <v>0</v>
      </c>
      <c r="AH16" s="27">
        <f t="shared" si="11"/>
        <v>0</v>
      </c>
      <c r="AI16" s="30">
        <f t="shared" si="12"/>
        <v>0</v>
      </c>
      <c r="AJ16" s="31"/>
      <c r="AK16" s="28">
        <f t="shared" si="13"/>
        <v>0</v>
      </c>
      <c r="AL16" s="28">
        <f t="shared" si="14"/>
        <v>0</v>
      </c>
      <c r="AM16" s="31"/>
      <c r="AN16" s="28">
        <f t="shared" si="15"/>
        <v>0</v>
      </c>
      <c r="AO16" s="31"/>
      <c r="AP16" s="28">
        <f t="shared" si="16"/>
        <v>0</v>
      </c>
      <c r="AQ16" s="28">
        <f t="shared" si="17"/>
        <v>0</v>
      </c>
      <c r="AR16" s="31"/>
      <c r="AS16" s="26">
        <f t="shared" si="18"/>
        <v>0</v>
      </c>
      <c r="AT16" s="43"/>
      <c r="AU16" s="43"/>
    </row>
    <row r="17" spans="1:47" x14ac:dyDescent="0.2">
      <c r="A17" s="20">
        <v>10</v>
      </c>
      <c r="B17" s="21"/>
      <c r="C17" s="22"/>
      <c r="D17" s="21">
        <v>5</v>
      </c>
      <c r="E17" s="23" t="s">
        <v>35</v>
      </c>
      <c r="F17" s="24"/>
      <c r="G17" s="24"/>
      <c r="H17" s="23"/>
      <c r="I17" s="25">
        <v>0.4</v>
      </c>
      <c r="J17" s="26">
        <f t="shared" si="0"/>
        <v>0</v>
      </c>
      <c r="K17" s="26">
        <f t="shared" si="1"/>
        <v>0</v>
      </c>
      <c r="L17" s="26">
        <f t="shared" si="2"/>
        <v>0</v>
      </c>
      <c r="M17" s="26">
        <f t="shared" si="3"/>
        <v>0</v>
      </c>
      <c r="N17" s="26">
        <f t="shared" si="4"/>
        <v>0</v>
      </c>
      <c r="O17" s="23"/>
      <c r="P17" s="26">
        <f t="shared" si="5"/>
        <v>0</v>
      </c>
      <c r="Q17" s="26">
        <f t="shared" si="19"/>
        <v>0</v>
      </c>
      <c r="R17" s="26">
        <f t="shared" si="20"/>
        <v>0</v>
      </c>
      <c r="S17" s="26">
        <f t="shared" si="21"/>
        <v>0</v>
      </c>
      <c r="T17" s="26">
        <f t="shared" si="6"/>
        <v>0</v>
      </c>
      <c r="U17" s="23"/>
      <c r="V17" s="28">
        <f t="shared" si="7"/>
        <v>0</v>
      </c>
      <c r="W17" s="28">
        <f t="shared" si="8"/>
        <v>0</v>
      </c>
      <c r="X17" s="23"/>
      <c r="Y17" s="28">
        <f t="shared" si="22"/>
        <v>0</v>
      </c>
      <c r="Z17" s="23"/>
      <c r="AA17" s="28">
        <f t="shared" si="23"/>
        <v>0</v>
      </c>
      <c r="AB17" s="28">
        <f t="shared" si="9"/>
        <v>0</v>
      </c>
      <c r="AC17" s="23"/>
      <c r="AD17" s="23">
        <v>0</v>
      </c>
      <c r="AE17" s="73">
        <f t="shared" si="10"/>
        <v>0</v>
      </c>
      <c r="AF17" s="27">
        <f t="shared" si="24"/>
        <v>0</v>
      </c>
      <c r="AG17" s="27">
        <f t="shared" si="25"/>
        <v>0</v>
      </c>
      <c r="AH17" s="27">
        <f t="shared" si="11"/>
        <v>0</v>
      </c>
      <c r="AI17" s="30">
        <f t="shared" si="12"/>
        <v>0</v>
      </c>
      <c r="AJ17" s="31"/>
      <c r="AK17" s="28">
        <f t="shared" si="13"/>
        <v>0</v>
      </c>
      <c r="AL17" s="28">
        <f t="shared" si="14"/>
        <v>0</v>
      </c>
      <c r="AM17" s="31"/>
      <c r="AN17" s="28">
        <f t="shared" si="15"/>
        <v>0</v>
      </c>
      <c r="AO17" s="31"/>
      <c r="AP17" s="28">
        <f t="shared" si="16"/>
        <v>0</v>
      </c>
      <c r="AQ17" s="28">
        <f t="shared" si="17"/>
        <v>0</v>
      </c>
      <c r="AR17" s="31"/>
      <c r="AS17" s="26">
        <f t="shared" si="18"/>
        <v>0</v>
      </c>
      <c r="AT17" s="43"/>
      <c r="AU17" s="43"/>
    </row>
    <row r="18" spans="1:47" x14ac:dyDescent="0.2">
      <c r="A18" s="20">
        <v>11</v>
      </c>
      <c r="B18" s="21"/>
      <c r="C18" s="22"/>
      <c r="D18" s="21">
        <v>5</v>
      </c>
      <c r="E18" s="23" t="s">
        <v>35</v>
      </c>
      <c r="F18" s="24"/>
      <c r="G18" s="24"/>
      <c r="H18" s="23"/>
      <c r="I18" s="25">
        <v>0.4</v>
      </c>
      <c r="J18" s="26">
        <f t="shared" si="0"/>
        <v>0</v>
      </c>
      <c r="K18" s="26">
        <f t="shared" si="1"/>
        <v>0</v>
      </c>
      <c r="L18" s="26">
        <f t="shared" si="2"/>
        <v>0</v>
      </c>
      <c r="M18" s="26">
        <f t="shared" si="3"/>
        <v>0</v>
      </c>
      <c r="N18" s="26">
        <f t="shared" si="4"/>
        <v>0</v>
      </c>
      <c r="O18" s="23"/>
      <c r="P18" s="26">
        <f t="shared" si="5"/>
        <v>0</v>
      </c>
      <c r="Q18" s="26">
        <f t="shared" si="19"/>
        <v>0</v>
      </c>
      <c r="R18" s="26">
        <f t="shared" si="20"/>
        <v>0</v>
      </c>
      <c r="S18" s="26">
        <f t="shared" si="21"/>
        <v>0</v>
      </c>
      <c r="T18" s="26">
        <f t="shared" si="6"/>
        <v>0</v>
      </c>
      <c r="U18" s="23"/>
      <c r="V18" s="28">
        <f t="shared" si="7"/>
        <v>0</v>
      </c>
      <c r="W18" s="28">
        <f t="shared" si="8"/>
        <v>0</v>
      </c>
      <c r="X18" s="23"/>
      <c r="Y18" s="28">
        <f t="shared" si="22"/>
        <v>0</v>
      </c>
      <c r="Z18" s="23"/>
      <c r="AA18" s="28">
        <f t="shared" si="23"/>
        <v>0</v>
      </c>
      <c r="AB18" s="28">
        <f t="shared" si="9"/>
        <v>0</v>
      </c>
      <c r="AC18" s="23"/>
      <c r="AD18" s="23">
        <v>0</v>
      </c>
      <c r="AE18" s="73">
        <f t="shared" si="10"/>
        <v>0</v>
      </c>
      <c r="AF18" s="27">
        <f t="shared" si="24"/>
        <v>0</v>
      </c>
      <c r="AG18" s="27">
        <f t="shared" si="25"/>
        <v>0</v>
      </c>
      <c r="AH18" s="27">
        <f t="shared" si="11"/>
        <v>0</v>
      </c>
      <c r="AI18" s="30">
        <f t="shared" si="12"/>
        <v>0</v>
      </c>
      <c r="AJ18" s="31"/>
      <c r="AK18" s="28">
        <f t="shared" si="13"/>
        <v>0</v>
      </c>
      <c r="AL18" s="28">
        <f t="shared" si="14"/>
        <v>0</v>
      </c>
      <c r="AM18" s="31"/>
      <c r="AN18" s="28">
        <f t="shared" si="15"/>
        <v>0</v>
      </c>
      <c r="AO18" s="31"/>
      <c r="AP18" s="28">
        <f t="shared" si="16"/>
        <v>0</v>
      </c>
      <c r="AQ18" s="28">
        <f t="shared" si="17"/>
        <v>0</v>
      </c>
      <c r="AR18" s="31"/>
      <c r="AS18" s="26">
        <f>SUM(M18,Q18:T18,V18:W18,Y18,AA18:AB18,AD18,AF18:AI18,AK18:AL18,AN18,AP18:AQ18)</f>
        <v>0</v>
      </c>
      <c r="AT18" s="43"/>
      <c r="AU18" s="43"/>
    </row>
    <row r="19" spans="1:47" x14ac:dyDescent="0.2">
      <c r="A19" s="20">
        <v>12</v>
      </c>
      <c r="B19" s="21"/>
      <c r="C19" s="22"/>
      <c r="D19" s="21">
        <v>5</v>
      </c>
      <c r="E19" s="23" t="s">
        <v>35</v>
      </c>
      <c r="F19" s="24"/>
      <c r="G19" s="24"/>
      <c r="H19" s="23"/>
      <c r="I19" s="25">
        <v>0.4</v>
      </c>
      <c r="J19" s="26">
        <f t="shared" si="0"/>
        <v>0</v>
      </c>
      <c r="K19" s="26">
        <f t="shared" si="1"/>
        <v>0</v>
      </c>
      <c r="L19" s="26">
        <f t="shared" si="2"/>
        <v>0</v>
      </c>
      <c r="M19" s="26">
        <f>ROUND(K19 + L19, 2)</f>
        <v>0</v>
      </c>
      <c r="N19" s="26">
        <f t="shared" si="4"/>
        <v>0</v>
      </c>
      <c r="O19" s="23"/>
      <c r="P19" s="26">
        <f t="shared" si="5"/>
        <v>0</v>
      </c>
      <c r="Q19" s="26">
        <f t="shared" si="19"/>
        <v>0</v>
      </c>
      <c r="R19" s="26">
        <f t="shared" si="20"/>
        <v>0</v>
      </c>
      <c r="S19" s="26">
        <f t="shared" si="21"/>
        <v>0</v>
      </c>
      <c r="T19" s="26">
        <f t="shared" si="6"/>
        <v>0</v>
      </c>
      <c r="U19" s="23"/>
      <c r="V19" s="28">
        <f t="shared" si="7"/>
        <v>0</v>
      </c>
      <c r="W19" s="28">
        <f t="shared" si="8"/>
        <v>0</v>
      </c>
      <c r="X19" s="23"/>
      <c r="Y19" s="28">
        <f t="shared" si="22"/>
        <v>0</v>
      </c>
      <c r="Z19" s="23"/>
      <c r="AA19" s="28">
        <f t="shared" si="23"/>
        <v>0</v>
      </c>
      <c r="AB19" s="28">
        <f t="shared" si="9"/>
        <v>0</v>
      </c>
      <c r="AC19" s="23"/>
      <c r="AD19" s="23">
        <v>0</v>
      </c>
      <c r="AE19" s="73">
        <f t="shared" si="10"/>
        <v>0</v>
      </c>
      <c r="AF19" s="27">
        <f t="shared" si="24"/>
        <v>0</v>
      </c>
      <c r="AG19" s="27">
        <f t="shared" si="25"/>
        <v>0</v>
      </c>
      <c r="AH19" s="27">
        <f t="shared" si="11"/>
        <v>0</v>
      </c>
      <c r="AI19" s="30">
        <f t="shared" si="12"/>
        <v>0</v>
      </c>
      <c r="AJ19" s="31"/>
      <c r="AK19" s="28">
        <f t="shared" si="13"/>
        <v>0</v>
      </c>
      <c r="AL19" s="28">
        <f t="shared" si="14"/>
        <v>0</v>
      </c>
      <c r="AM19" s="31"/>
      <c r="AN19" s="28">
        <f t="shared" si="15"/>
        <v>0</v>
      </c>
      <c r="AO19" s="31"/>
      <c r="AP19" s="28">
        <f t="shared" si="16"/>
        <v>0</v>
      </c>
      <c r="AQ19" s="28">
        <f t="shared" si="17"/>
        <v>0</v>
      </c>
      <c r="AR19" s="31"/>
      <c r="AS19" s="26">
        <f t="shared" si="18"/>
        <v>0</v>
      </c>
      <c r="AT19" s="43"/>
      <c r="AU19" s="43"/>
    </row>
    <row r="20" spans="1:47" x14ac:dyDescent="0.2">
      <c r="A20" s="20">
        <v>13</v>
      </c>
      <c r="B20" s="21"/>
      <c r="C20" s="22"/>
      <c r="D20" s="21">
        <v>5</v>
      </c>
      <c r="E20" s="23" t="s">
        <v>23</v>
      </c>
      <c r="F20" s="24"/>
      <c r="G20" s="24"/>
      <c r="H20" s="23"/>
      <c r="I20" s="25">
        <v>0.4</v>
      </c>
      <c r="J20" s="26">
        <f t="shared" si="0"/>
        <v>0</v>
      </c>
      <c r="K20" s="26">
        <f t="shared" si="1"/>
        <v>0</v>
      </c>
      <c r="L20" s="26">
        <f t="shared" si="2"/>
        <v>0</v>
      </c>
      <c r="M20" s="26">
        <f t="shared" si="3"/>
        <v>0</v>
      </c>
      <c r="N20" s="26">
        <f t="shared" si="4"/>
        <v>0</v>
      </c>
      <c r="O20" s="23"/>
      <c r="P20" s="26">
        <f t="shared" si="5"/>
        <v>0</v>
      </c>
      <c r="Q20" s="26">
        <f t="shared" si="19"/>
        <v>0</v>
      </c>
      <c r="R20" s="26">
        <f t="shared" si="20"/>
        <v>0</v>
      </c>
      <c r="S20" s="26">
        <f t="shared" si="21"/>
        <v>0</v>
      </c>
      <c r="T20" s="26">
        <f t="shared" si="6"/>
        <v>0</v>
      </c>
      <c r="U20" s="23"/>
      <c r="V20" s="28">
        <f t="shared" si="7"/>
        <v>0</v>
      </c>
      <c r="W20" s="28">
        <f t="shared" si="8"/>
        <v>0</v>
      </c>
      <c r="X20" s="23"/>
      <c r="Y20" s="28">
        <f t="shared" si="22"/>
        <v>0</v>
      </c>
      <c r="Z20" s="23"/>
      <c r="AA20" s="28">
        <f t="shared" si="23"/>
        <v>0</v>
      </c>
      <c r="AB20" s="28">
        <f t="shared" si="9"/>
        <v>0</v>
      </c>
      <c r="AC20" s="23"/>
      <c r="AD20" s="23">
        <v>0</v>
      </c>
      <c r="AE20" s="73">
        <f t="shared" si="10"/>
        <v>0</v>
      </c>
      <c r="AF20" s="27">
        <f t="shared" si="24"/>
        <v>0</v>
      </c>
      <c r="AG20" s="27">
        <f t="shared" si="25"/>
        <v>0</v>
      </c>
      <c r="AH20" s="27">
        <f t="shared" si="11"/>
        <v>0</v>
      </c>
      <c r="AI20" s="30">
        <f t="shared" si="12"/>
        <v>0</v>
      </c>
      <c r="AJ20" s="31"/>
      <c r="AK20" s="28">
        <f t="shared" si="13"/>
        <v>0</v>
      </c>
      <c r="AL20" s="28">
        <f t="shared" si="14"/>
        <v>0</v>
      </c>
      <c r="AM20" s="31"/>
      <c r="AN20" s="28">
        <f t="shared" si="15"/>
        <v>0</v>
      </c>
      <c r="AO20" s="31"/>
      <c r="AP20" s="28">
        <f t="shared" si="16"/>
        <v>0</v>
      </c>
      <c r="AQ20" s="28">
        <f t="shared" si="17"/>
        <v>0</v>
      </c>
      <c r="AR20" s="31"/>
      <c r="AS20" s="26">
        <f t="shared" si="18"/>
        <v>0</v>
      </c>
      <c r="AT20" s="43"/>
      <c r="AU20" s="43"/>
    </row>
    <row r="21" spans="1:47" x14ac:dyDescent="0.2">
      <c r="A21" s="20">
        <v>14</v>
      </c>
      <c r="B21" s="21"/>
      <c r="C21" s="22"/>
      <c r="D21" s="21">
        <v>5</v>
      </c>
      <c r="E21" s="23" t="s">
        <v>35</v>
      </c>
      <c r="F21" s="24"/>
      <c r="G21" s="24"/>
      <c r="H21" s="23"/>
      <c r="I21" s="25">
        <v>0.4</v>
      </c>
      <c r="J21" s="26">
        <f t="shared" si="0"/>
        <v>0</v>
      </c>
      <c r="K21" s="26">
        <f t="shared" si="1"/>
        <v>0</v>
      </c>
      <c r="L21" s="26">
        <f t="shared" si="2"/>
        <v>0</v>
      </c>
      <c r="M21" s="26">
        <f t="shared" si="3"/>
        <v>0</v>
      </c>
      <c r="N21" s="26">
        <f t="shared" si="4"/>
        <v>0</v>
      </c>
      <c r="O21" s="23"/>
      <c r="P21" s="26">
        <f t="shared" si="5"/>
        <v>0</v>
      </c>
      <c r="Q21" s="26">
        <f t="shared" si="19"/>
        <v>0</v>
      </c>
      <c r="R21" s="26">
        <f t="shared" si="20"/>
        <v>0</v>
      </c>
      <c r="S21" s="26">
        <f t="shared" si="21"/>
        <v>0</v>
      </c>
      <c r="T21" s="26">
        <f t="shared" si="6"/>
        <v>0</v>
      </c>
      <c r="U21" s="23"/>
      <c r="V21" s="28">
        <f t="shared" si="7"/>
        <v>0</v>
      </c>
      <c r="W21" s="28">
        <f t="shared" si="8"/>
        <v>0</v>
      </c>
      <c r="X21" s="23"/>
      <c r="Y21" s="28">
        <f t="shared" si="22"/>
        <v>0</v>
      </c>
      <c r="Z21" s="23"/>
      <c r="AA21" s="28">
        <f t="shared" si="23"/>
        <v>0</v>
      </c>
      <c r="AB21" s="28">
        <f t="shared" si="9"/>
        <v>0</v>
      </c>
      <c r="AC21" s="23"/>
      <c r="AD21" s="23">
        <v>0</v>
      </c>
      <c r="AE21" s="73">
        <f t="shared" si="10"/>
        <v>0</v>
      </c>
      <c r="AF21" s="27">
        <f t="shared" si="24"/>
        <v>0</v>
      </c>
      <c r="AG21" s="27">
        <f t="shared" si="25"/>
        <v>0</v>
      </c>
      <c r="AH21" s="27">
        <f t="shared" si="11"/>
        <v>0</v>
      </c>
      <c r="AI21" s="30">
        <f t="shared" si="12"/>
        <v>0</v>
      </c>
      <c r="AJ21" s="31"/>
      <c r="AK21" s="28">
        <f t="shared" si="13"/>
        <v>0</v>
      </c>
      <c r="AL21" s="28">
        <f t="shared" si="14"/>
        <v>0</v>
      </c>
      <c r="AM21" s="31"/>
      <c r="AN21" s="28">
        <f t="shared" si="15"/>
        <v>0</v>
      </c>
      <c r="AO21" s="31"/>
      <c r="AP21" s="28">
        <f t="shared" si="16"/>
        <v>0</v>
      </c>
      <c r="AQ21" s="28">
        <f t="shared" si="17"/>
        <v>0</v>
      </c>
      <c r="AR21" s="31"/>
      <c r="AS21" s="26">
        <f t="shared" si="18"/>
        <v>0</v>
      </c>
      <c r="AT21" s="43"/>
      <c r="AU21" s="43"/>
    </row>
    <row r="22" spans="1:47" x14ac:dyDescent="0.2">
      <c r="A22" s="20">
        <v>15</v>
      </c>
      <c r="B22" s="21"/>
      <c r="C22" s="22"/>
      <c r="D22" s="21">
        <v>5</v>
      </c>
      <c r="E22" s="23" t="s">
        <v>35</v>
      </c>
      <c r="F22" s="24"/>
      <c r="G22" s="24"/>
      <c r="H22" s="24"/>
      <c r="I22" s="25">
        <v>0.4</v>
      </c>
      <c r="J22" s="26">
        <f t="shared" si="0"/>
        <v>0</v>
      </c>
      <c r="K22" s="26">
        <f t="shared" si="1"/>
        <v>0</v>
      </c>
      <c r="L22" s="26">
        <f t="shared" si="2"/>
        <v>0</v>
      </c>
      <c r="M22" s="26">
        <f t="shared" si="3"/>
        <v>0</v>
      </c>
      <c r="N22" s="26">
        <f t="shared" si="4"/>
        <v>0</v>
      </c>
      <c r="O22" s="23"/>
      <c r="P22" s="26">
        <f t="shared" si="5"/>
        <v>0</v>
      </c>
      <c r="Q22" s="26">
        <f t="shared" si="19"/>
        <v>0</v>
      </c>
      <c r="R22" s="26">
        <f t="shared" si="20"/>
        <v>0</v>
      </c>
      <c r="S22" s="26">
        <f t="shared" si="21"/>
        <v>0</v>
      </c>
      <c r="T22" s="26">
        <f t="shared" si="6"/>
        <v>0</v>
      </c>
      <c r="U22" s="23"/>
      <c r="V22" s="28">
        <f t="shared" si="7"/>
        <v>0</v>
      </c>
      <c r="W22" s="28">
        <f t="shared" si="8"/>
        <v>0</v>
      </c>
      <c r="X22" s="23"/>
      <c r="Y22" s="28">
        <f t="shared" si="22"/>
        <v>0</v>
      </c>
      <c r="Z22" s="23"/>
      <c r="AA22" s="28">
        <f t="shared" si="23"/>
        <v>0</v>
      </c>
      <c r="AB22" s="28">
        <f t="shared" si="9"/>
        <v>0</v>
      </c>
      <c r="AC22" s="23"/>
      <c r="AD22" s="23">
        <v>0</v>
      </c>
      <c r="AE22" s="73">
        <f t="shared" si="10"/>
        <v>0</v>
      </c>
      <c r="AF22" s="27">
        <f t="shared" si="24"/>
        <v>0</v>
      </c>
      <c r="AG22" s="27">
        <f t="shared" si="25"/>
        <v>0</v>
      </c>
      <c r="AH22" s="27">
        <f t="shared" si="11"/>
        <v>0</v>
      </c>
      <c r="AI22" s="30">
        <f t="shared" si="12"/>
        <v>0</v>
      </c>
      <c r="AJ22" s="31"/>
      <c r="AK22" s="28">
        <f t="shared" si="13"/>
        <v>0</v>
      </c>
      <c r="AL22" s="28">
        <f t="shared" si="14"/>
        <v>0</v>
      </c>
      <c r="AM22" s="31"/>
      <c r="AN22" s="28">
        <f t="shared" si="15"/>
        <v>0</v>
      </c>
      <c r="AO22" s="31"/>
      <c r="AP22" s="28">
        <f t="shared" si="16"/>
        <v>0</v>
      </c>
      <c r="AQ22" s="28">
        <f t="shared" si="17"/>
        <v>0</v>
      </c>
      <c r="AR22" s="31"/>
      <c r="AS22" s="26">
        <f>SUM(M22,Q22:T22,V22:W22,Y22,AA22:AB22,AD22,AF22:AI22,AK22:AL22,AN22,AP22:AQ22)</f>
        <v>0</v>
      </c>
      <c r="AT22" s="43"/>
      <c r="AU22" s="43"/>
    </row>
    <row r="23" spans="1:47" x14ac:dyDescent="0.2">
      <c r="A23" s="20">
        <v>16</v>
      </c>
      <c r="B23" s="21"/>
      <c r="C23" s="22"/>
      <c r="D23" s="21">
        <v>5</v>
      </c>
      <c r="E23" s="23" t="s">
        <v>35</v>
      </c>
      <c r="F23" s="24"/>
      <c r="G23" s="24"/>
      <c r="H23" s="23"/>
      <c r="I23" s="25">
        <v>0.4</v>
      </c>
      <c r="J23" s="26">
        <f t="shared" si="0"/>
        <v>0</v>
      </c>
      <c r="K23" s="26">
        <f t="shared" si="1"/>
        <v>0</v>
      </c>
      <c r="L23" s="26">
        <f t="shared" si="2"/>
        <v>0</v>
      </c>
      <c r="M23" s="26">
        <f t="shared" si="3"/>
        <v>0</v>
      </c>
      <c r="N23" s="26">
        <f t="shared" si="4"/>
        <v>0</v>
      </c>
      <c r="O23" s="23"/>
      <c r="P23" s="26">
        <f t="shared" si="5"/>
        <v>0</v>
      </c>
      <c r="Q23" s="26">
        <f t="shared" si="19"/>
        <v>0</v>
      </c>
      <c r="R23" s="26">
        <f t="shared" si="20"/>
        <v>0</v>
      </c>
      <c r="S23" s="26">
        <f t="shared" si="21"/>
        <v>0</v>
      </c>
      <c r="T23" s="26">
        <f>IF(D23=5, IF(EXACT(E23,"сл. 1959"), ROUND($T$6*P23, 2),0),0)</f>
        <v>0</v>
      </c>
      <c r="U23" s="23"/>
      <c r="V23" s="28">
        <f t="shared" si="7"/>
        <v>0</v>
      </c>
      <c r="W23" s="28">
        <f t="shared" si="8"/>
        <v>0</v>
      </c>
      <c r="X23" s="23"/>
      <c r="Y23" s="28">
        <f t="shared" si="22"/>
        <v>0</v>
      </c>
      <c r="Z23" s="23"/>
      <c r="AA23" s="28">
        <f t="shared" si="23"/>
        <v>0</v>
      </c>
      <c r="AB23" s="28">
        <f t="shared" si="9"/>
        <v>0</v>
      </c>
      <c r="AC23" s="23"/>
      <c r="AD23" s="23">
        <v>0</v>
      </c>
      <c r="AE23" s="73">
        <f t="shared" si="10"/>
        <v>0</v>
      </c>
      <c r="AF23" s="27">
        <f t="shared" si="24"/>
        <v>0</v>
      </c>
      <c r="AG23" s="27">
        <f t="shared" si="25"/>
        <v>0</v>
      </c>
      <c r="AH23" s="27">
        <f t="shared" si="11"/>
        <v>0</v>
      </c>
      <c r="AI23" s="30">
        <f t="shared" si="12"/>
        <v>0</v>
      </c>
      <c r="AJ23" s="31"/>
      <c r="AK23" s="28">
        <f t="shared" si="13"/>
        <v>0</v>
      </c>
      <c r="AL23" s="28">
        <f t="shared" si="14"/>
        <v>0</v>
      </c>
      <c r="AM23" s="31"/>
      <c r="AN23" s="28">
        <f t="shared" si="15"/>
        <v>0</v>
      </c>
      <c r="AO23" s="31"/>
      <c r="AP23" s="28">
        <f t="shared" si="16"/>
        <v>0</v>
      </c>
      <c r="AQ23" s="28">
        <f t="shared" si="17"/>
        <v>0</v>
      </c>
      <c r="AR23" s="31"/>
      <c r="AS23" s="26">
        <f t="shared" si="18"/>
        <v>0</v>
      </c>
      <c r="AT23" s="43"/>
      <c r="AU23" s="43"/>
    </row>
    <row r="24" spans="1:47" x14ac:dyDescent="0.2">
      <c r="A24" s="20">
        <v>17</v>
      </c>
      <c r="B24" s="21"/>
      <c r="C24" s="22"/>
      <c r="D24" s="21">
        <v>5</v>
      </c>
      <c r="E24" s="23" t="s">
        <v>23</v>
      </c>
      <c r="F24" s="24"/>
      <c r="G24" s="24"/>
      <c r="H24" s="23"/>
      <c r="I24" s="25">
        <v>0.4</v>
      </c>
      <c r="J24" s="26">
        <f t="shared" si="0"/>
        <v>0</v>
      </c>
      <c r="K24" s="26">
        <f t="shared" si="1"/>
        <v>0</v>
      </c>
      <c r="L24" s="26">
        <f t="shared" si="2"/>
        <v>0</v>
      </c>
      <c r="M24" s="26">
        <f t="shared" si="3"/>
        <v>0</v>
      </c>
      <c r="N24" s="26">
        <f t="shared" si="4"/>
        <v>0</v>
      </c>
      <c r="O24" s="23"/>
      <c r="P24" s="26">
        <f t="shared" si="5"/>
        <v>0</v>
      </c>
      <c r="Q24" s="26">
        <f t="shared" si="19"/>
        <v>0</v>
      </c>
      <c r="R24" s="26">
        <f t="shared" si="20"/>
        <v>0</v>
      </c>
      <c r="S24" s="26">
        <f t="shared" si="21"/>
        <v>0</v>
      </c>
      <c r="T24" s="26">
        <f t="shared" si="6"/>
        <v>0</v>
      </c>
      <c r="U24" s="23"/>
      <c r="V24" s="28">
        <f t="shared" si="7"/>
        <v>0</v>
      </c>
      <c r="W24" s="28">
        <f t="shared" si="8"/>
        <v>0</v>
      </c>
      <c r="X24" s="23"/>
      <c r="Y24" s="28">
        <f t="shared" si="22"/>
        <v>0</v>
      </c>
      <c r="Z24" s="23"/>
      <c r="AA24" s="28">
        <f t="shared" si="23"/>
        <v>0</v>
      </c>
      <c r="AB24" s="28">
        <f t="shared" si="9"/>
        <v>0</v>
      </c>
      <c r="AC24" s="23"/>
      <c r="AD24" s="23">
        <v>0</v>
      </c>
      <c r="AE24" s="73">
        <f t="shared" si="10"/>
        <v>0</v>
      </c>
      <c r="AF24" s="27">
        <f t="shared" si="24"/>
        <v>0</v>
      </c>
      <c r="AG24" s="27">
        <f t="shared" si="25"/>
        <v>0</v>
      </c>
      <c r="AH24" s="27">
        <f t="shared" si="11"/>
        <v>0</v>
      </c>
      <c r="AI24" s="30">
        <f t="shared" si="12"/>
        <v>0</v>
      </c>
      <c r="AJ24" s="31"/>
      <c r="AK24" s="28">
        <f t="shared" si="13"/>
        <v>0</v>
      </c>
      <c r="AL24" s="28">
        <f t="shared" si="14"/>
        <v>0</v>
      </c>
      <c r="AM24" s="31"/>
      <c r="AN24" s="28">
        <f t="shared" si="15"/>
        <v>0</v>
      </c>
      <c r="AO24" s="31"/>
      <c r="AP24" s="28">
        <f t="shared" si="16"/>
        <v>0</v>
      </c>
      <c r="AQ24" s="28">
        <f t="shared" si="17"/>
        <v>0</v>
      </c>
      <c r="AR24" s="31"/>
      <c r="AS24" s="26">
        <f t="shared" si="18"/>
        <v>0</v>
      </c>
      <c r="AT24" s="43"/>
      <c r="AU24" s="43"/>
    </row>
    <row r="25" spans="1:47" x14ac:dyDescent="0.2">
      <c r="A25" s="33"/>
      <c r="B25" s="34"/>
      <c r="C25" s="35" t="s">
        <v>24</v>
      </c>
      <c r="D25" s="34"/>
      <c r="E25" s="36"/>
      <c r="F25" s="31">
        <f>SUM(F8:F24)</f>
        <v>0</v>
      </c>
      <c r="G25" s="31">
        <f>SUM(G8:G24)</f>
        <v>0</v>
      </c>
      <c r="H25" s="31"/>
      <c r="I25" s="37"/>
      <c r="J25" s="26">
        <f t="shared" ref="J25:AS25" si="26">SUM(J8:J24)</f>
        <v>0</v>
      </c>
      <c r="K25" s="26">
        <f t="shared" si="26"/>
        <v>0</v>
      </c>
      <c r="L25" s="26">
        <f t="shared" si="26"/>
        <v>0</v>
      </c>
      <c r="M25" s="26">
        <f t="shared" si="26"/>
        <v>0</v>
      </c>
      <c r="N25" s="26">
        <f t="shared" si="26"/>
        <v>0</v>
      </c>
      <c r="O25" s="31">
        <f t="shared" si="26"/>
        <v>0</v>
      </c>
      <c r="P25" s="26">
        <f t="shared" si="26"/>
        <v>0</v>
      </c>
      <c r="Q25" s="31">
        <f>SUM(Q8:Q24)</f>
        <v>0</v>
      </c>
      <c r="R25" s="31">
        <f t="shared" si="26"/>
        <v>0</v>
      </c>
      <c r="S25" s="26">
        <f t="shared" si="26"/>
        <v>0</v>
      </c>
      <c r="T25" s="26">
        <f>SUM(T8:T24)</f>
        <v>0</v>
      </c>
      <c r="U25" s="31">
        <f t="shared" si="26"/>
        <v>0</v>
      </c>
      <c r="V25" s="31">
        <f t="shared" si="26"/>
        <v>0</v>
      </c>
      <c r="W25" s="26">
        <f t="shared" si="26"/>
        <v>0</v>
      </c>
      <c r="X25" s="31">
        <f t="shared" si="26"/>
        <v>0</v>
      </c>
      <c r="Y25" s="26">
        <f t="shared" si="26"/>
        <v>0</v>
      </c>
      <c r="Z25" s="31">
        <f t="shared" si="26"/>
        <v>0</v>
      </c>
      <c r="AA25" s="31">
        <f t="shared" si="26"/>
        <v>0</v>
      </c>
      <c r="AB25" s="26">
        <f t="shared" si="26"/>
        <v>0</v>
      </c>
      <c r="AC25" s="31">
        <f t="shared" si="26"/>
        <v>0</v>
      </c>
      <c r="AD25" s="26">
        <f t="shared" si="26"/>
        <v>0</v>
      </c>
      <c r="AE25" s="26">
        <f t="shared" si="26"/>
        <v>0</v>
      </c>
      <c r="AF25" s="26">
        <f t="shared" si="26"/>
        <v>0</v>
      </c>
      <c r="AG25" s="26">
        <f t="shared" si="26"/>
        <v>0</v>
      </c>
      <c r="AH25" s="26">
        <f t="shared" si="26"/>
        <v>0</v>
      </c>
      <c r="AI25" s="26">
        <f t="shared" si="26"/>
        <v>0</v>
      </c>
      <c r="AJ25" s="31">
        <f t="shared" si="26"/>
        <v>0</v>
      </c>
      <c r="AK25" s="31">
        <f t="shared" si="26"/>
        <v>0</v>
      </c>
      <c r="AL25" s="26">
        <f t="shared" si="26"/>
        <v>0</v>
      </c>
      <c r="AM25" s="31">
        <f t="shared" si="26"/>
        <v>0</v>
      </c>
      <c r="AN25" s="26">
        <f t="shared" si="26"/>
        <v>0</v>
      </c>
      <c r="AO25" s="31">
        <f t="shared" si="26"/>
        <v>0</v>
      </c>
      <c r="AP25" s="31">
        <f t="shared" si="26"/>
        <v>0</v>
      </c>
      <c r="AQ25" s="26">
        <f t="shared" si="26"/>
        <v>0</v>
      </c>
      <c r="AR25" s="31">
        <f t="shared" si="26"/>
        <v>0</v>
      </c>
      <c r="AS25" s="26">
        <f t="shared" si="26"/>
        <v>0</v>
      </c>
      <c r="AT25" s="43"/>
      <c r="AU25" s="43"/>
    </row>
    <row r="28" spans="1:47" s="6" customFormat="1" ht="15" x14ac:dyDescent="0.25">
      <c r="A28" s="38" t="s">
        <v>33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1:47" s="7" customFormat="1" ht="17.25" customHeight="1" x14ac:dyDescent="0.25">
      <c r="A29" s="39" t="s">
        <v>32</v>
      </c>
      <c r="B29" s="13"/>
      <c r="C29" s="12"/>
      <c r="D29" s="13"/>
      <c r="E29" s="13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T29" s="8"/>
      <c r="AU29" s="8"/>
    </row>
    <row r="30" spans="1:47" s="7" customFormat="1" ht="15" x14ac:dyDescent="0.25">
      <c r="A30" s="3" t="s">
        <v>38</v>
      </c>
      <c r="B30" s="13"/>
      <c r="C30" s="12"/>
      <c r="D30" s="13"/>
      <c r="E30" s="13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T30" s="8"/>
      <c r="AU30" s="8"/>
    </row>
    <row r="31" spans="1:47" s="7" customFormat="1" ht="15" x14ac:dyDescent="0.25">
      <c r="A31" s="3" t="s">
        <v>39</v>
      </c>
      <c r="B31" s="13"/>
      <c r="C31" s="12"/>
      <c r="D31" s="13"/>
      <c r="E31" s="13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T31" s="8"/>
      <c r="AU31" s="8"/>
    </row>
    <row r="32" spans="1:47" s="7" customFormat="1" ht="15" x14ac:dyDescent="0.25">
      <c r="A32" s="3" t="s">
        <v>37</v>
      </c>
      <c r="B32" s="13"/>
      <c r="C32" s="12"/>
      <c r="D32" s="13"/>
      <c r="E32" s="13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T32" s="8"/>
      <c r="AU32" s="8"/>
    </row>
    <row r="33" spans="1:47" s="7" customFormat="1" ht="15" x14ac:dyDescent="0.25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4"/>
      <c r="Z33" s="4"/>
      <c r="AA33" s="12"/>
      <c r="AT33" s="8"/>
      <c r="AU33" s="8"/>
    </row>
  </sheetData>
  <mergeCells count="34">
    <mergeCell ref="F3:F6"/>
    <mergeCell ref="G3:G6"/>
    <mergeCell ref="Q5:R5"/>
    <mergeCell ref="S5:T5"/>
    <mergeCell ref="H3:H6"/>
    <mergeCell ref="I3:I6"/>
    <mergeCell ref="J3:J6"/>
    <mergeCell ref="Q4:U4"/>
    <mergeCell ref="A3:A6"/>
    <mergeCell ref="B3:B6"/>
    <mergeCell ref="C3:C6"/>
    <mergeCell ref="D3:D6"/>
    <mergeCell ref="E3:E6"/>
    <mergeCell ref="P3:P6"/>
    <mergeCell ref="Q3:AC3"/>
    <mergeCell ref="AD3:AD6"/>
    <mergeCell ref="AF3:AR3"/>
    <mergeCell ref="L1:AB1"/>
    <mergeCell ref="V4:X4"/>
    <mergeCell ref="Y4:Z5"/>
    <mergeCell ref="K3:K6"/>
    <mergeCell ref="L3:L6"/>
    <mergeCell ref="M3:M6"/>
    <mergeCell ref="N3:N6"/>
    <mergeCell ref="O3:O6"/>
    <mergeCell ref="AA4:AC4"/>
    <mergeCell ref="AF4:AJ4"/>
    <mergeCell ref="AS3:AS6"/>
    <mergeCell ref="AN4:AO5"/>
    <mergeCell ref="AP4:AR4"/>
    <mergeCell ref="AF5:AG5"/>
    <mergeCell ref="AE3:AE6"/>
    <mergeCell ref="AH5:AI5"/>
    <mergeCell ref="AK4:AM4"/>
  </mergeCells>
  <dataValidations disablePrompts="1" count="1">
    <dataValidation type="list" allowBlank="1" showInputMessage="1" showErrorMessage="1" sqref="E8:E24">
      <formula1>$AV$2:$AV$3</formula1>
    </dataValidation>
  </dataValidations>
  <pageMargins left="0.7" right="0.7" top="0.75" bottom="0.75" header="0.3" footer="0.3"/>
  <pageSetup paperSize="9" orientation="portrait" r:id="rId1"/>
  <headerFooter>
    <oddHeader xml:space="preserve">&amp;LДържавен фонд „Земеделие”
Разплащателна агенция
Дирекция „ОППМРСР”&amp;CПриложение 9-20
Работен лист за заплати
&amp;RВерсия 02
стр. &amp;P от &amp;N
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'\\Sun\authorization$\MM\ODITI\21 RD 20 01\утвърден план\II.8 дадено за съгл от одита и правна\одобрено\izmeneni\[Raboten list za zaplati-PMS -версия 02 за съгласуване.xlsx]Sheet1'!#REF!</xm:f>
          </x14:formula1>
          <xm:sqref>AV2:AV3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view="pageLayout" topLeftCell="AB2" zoomScaleNormal="106" workbookViewId="0">
      <selection activeCell="AT8" sqref="AT8"/>
    </sheetView>
  </sheetViews>
  <sheetFormatPr defaultRowHeight="12" x14ac:dyDescent="0.2"/>
  <cols>
    <col min="1" max="1" width="3.28515625" style="1" bestFit="1" customWidth="1"/>
    <col min="2" max="2" width="8.7109375" style="2" customWidth="1"/>
    <col min="3" max="3" width="46.140625" style="1" customWidth="1"/>
    <col min="4" max="5" width="8.7109375" style="2" customWidth="1"/>
    <col min="6" max="6" width="11.28515625" style="1" customWidth="1"/>
    <col min="7" max="7" width="11.85546875" style="1" customWidth="1"/>
    <col min="8" max="8" width="9" style="1" customWidth="1"/>
    <col min="9" max="9" width="8.7109375" style="1" customWidth="1"/>
    <col min="10" max="10" width="12.85546875" style="1" customWidth="1"/>
    <col min="11" max="11" width="15.140625" style="1" customWidth="1"/>
    <col min="12" max="12" width="11.85546875" style="1" customWidth="1"/>
    <col min="13" max="13" width="11.42578125" style="1" customWidth="1"/>
    <col min="14" max="14" width="11.7109375" style="1" customWidth="1"/>
    <col min="15" max="15" width="8.7109375" style="1" customWidth="1"/>
    <col min="16" max="16" width="12.42578125" style="1" customWidth="1"/>
    <col min="17" max="18" width="8.7109375" style="1" customWidth="1"/>
    <col min="19" max="19" width="10.140625" style="1" customWidth="1"/>
    <col min="20" max="20" width="12.140625" style="1" customWidth="1"/>
    <col min="21" max="22" width="8.7109375" style="1" customWidth="1"/>
    <col min="23" max="23" width="14.28515625" style="1" customWidth="1"/>
    <col min="24" max="24" width="8.7109375" style="1" customWidth="1"/>
    <col min="25" max="25" width="11.7109375" style="1" customWidth="1"/>
    <col min="26" max="27" width="8.7109375" style="1" customWidth="1"/>
    <col min="28" max="28" width="11.140625" style="1" customWidth="1"/>
    <col min="29" max="29" width="8.7109375" style="1" customWidth="1"/>
    <col min="30" max="30" width="11.42578125" style="1" customWidth="1"/>
    <col min="31" max="31" width="11.5703125" style="1" customWidth="1"/>
    <col min="32" max="33" width="8.7109375" style="1" customWidth="1"/>
    <col min="34" max="34" width="10" style="1" customWidth="1"/>
    <col min="35" max="42" width="8.7109375" style="1" customWidth="1"/>
    <col min="43" max="43" width="11.7109375" style="1" customWidth="1"/>
    <col min="44" max="44" width="8.7109375" style="1" customWidth="1"/>
    <col min="45" max="45" width="15.5703125" style="1" customWidth="1"/>
    <col min="46" max="47" width="13.28515625" style="1" customWidth="1"/>
    <col min="48" max="16384" width="9.140625" style="1"/>
  </cols>
  <sheetData>
    <row r="1" spans="1:48" s="7" customFormat="1" ht="15" x14ac:dyDescent="0.25">
      <c r="A1" s="12"/>
      <c r="B1" s="70"/>
      <c r="C1" s="12"/>
      <c r="D1" s="70"/>
      <c r="E1" s="70"/>
      <c r="F1" s="12"/>
      <c r="G1" s="12"/>
      <c r="H1" s="12"/>
      <c r="I1" s="12"/>
      <c r="J1" s="12"/>
      <c r="K1" s="12"/>
      <c r="L1" s="78" t="s">
        <v>30</v>
      </c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9"/>
      <c r="AU1" s="9"/>
    </row>
    <row r="2" spans="1:48" s="7" customFormat="1" ht="55.5" customHeight="1" x14ac:dyDescent="0.25">
      <c r="A2" s="12"/>
      <c r="B2" s="70"/>
      <c r="C2" s="12"/>
      <c r="D2" s="70"/>
      <c r="E2" s="70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4" t="s">
        <v>0</v>
      </c>
      <c r="AT2" s="12"/>
      <c r="AU2" s="12"/>
      <c r="AV2" s="7" t="s">
        <v>35</v>
      </c>
    </row>
    <row r="3" spans="1:48" ht="46.5" customHeight="1" x14ac:dyDescent="0.2">
      <c r="A3" s="76" t="s">
        <v>1</v>
      </c>
      <c r="B3" s="76" t="s">
        <v>2</v>
      </c>
      <c r="C3" s="76" t="s">
        <v>3</v>
      </c>
      <c r="D3" s="76" t="s">
        <v>4</v>
      </c>
      <c r="E3" s="76" t="s">
        <v>5</v>
      </c>
      <c r="F3" s="76" t="s">
        <v>6</v>
      </c>
      <c r="G3" s="76" t="s">
        <v>25</v>
      </c>
      <c r="H3" s="77" t="s">
        <v>27</v>
      </c>
      <c r="I3" s="76" t="s">
        <v>7</v>
      </c>
      <c r="J3" s="76" t="s">
        <v>28</v>
      </c>
      <c r="K3" s="76" t="s">
        <v>8</v>
      </c>
      <c r="L3" s="76" t="s">
        <v>9</v>
      </c>
      <c r="M3" s="76" t="s">
        <v>10</v>
      </c>
      <c r="N3" s="76" t="s">
        <v>11</v>
      </c>
      <c r="O3" s="76" t="s">
        <v>29</v>
      </c>
      <c r="P3" s="76" t="s">
        <v>12</v>
      </c>
      <c r="Q3" s="76" t="s">
        <v>13</v>
      </c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 t="s">
        <v>14</v>
      </c>
      <c r="AE3" s="76" t="s">
        <v>15</v>
      </c>
      <c r="AF3" s="76" t="s">
        <v>16</v>
      </c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7" t="s">
        <v>36</v>
      </c>
      <c r="AT3" s="40"/>
      <c r="AU3" s="40"/>
      <c r="AV3" s="1" t="s">
        <v>23</v>
      </c>
    </row>
    <row r="4" spans="1:48" ht="46.5" customHeight="1" x14ac:dyDescent="0.2">
      <c r="A4" s="76"/>
      <c r="B4" s="76"/>
      <c r="C4" s="76"/>
      <c r="D4" s="76"/>
      <c r="E4" s="76"/>
      <c r="F4" s="76"/>
      <c r="G4" s="76"/>
      <c r="H4" s="77"/>
      <c r="I4" s="76"/>
      <c r="J4" s="76"/>
      <c r="K4" s="76"/>
      <c r="L4" s="76"/>
      <c r="M4" s="76"/>
      <c r="N4" s="76"/>
      <c r="O4" s="76"/>
      <c r="P4" s="76"/>
      <c r="Q4" s="76" t="s">
        <v>17</v>
      </c>
      <c r="R4" s="76"/>
      <c r="S4" s="76"/>
      <c r="T4" s="76"/>
      <c r="U4" s="76"/>
      <c r="V4" s="76" t="s">
        <v>18</v>
      </c>
      <c r="W4" s="76"/>
      <c r="X4" s="76"/>
      <c r="Y4" s="76" t="s">
        <v>19</v>
      </c>
      <c r="Z4" s="76"/>
      <c r="AA4" s="76" t="s">
        <v>20</v>
      </c>
      <c r="AB4" s="76"/>
      <c r="AC4" s="76"/>
      <c r="AD4" s="76"/>
      <c r="AE4" s="76"/>
      <c r="AF4" s="76" t="s">
        <v>17</v>
      </c>
      <c r="AG4" s="76"/>
      <c r="AH4" s="76"/>
      <c r="AI4" s="76"/>
      <c r="AJ4" s="76"/>
      <c r="AK4" s="76" t="s">
        <v>18</v>
      </c>
      <c r="AL4" s="76"/>
      <c r="AM4" s="76"/>
      <c r="AN4" s="76" t="s">
        <v>19</v>
      </c>
      <c r="AO4" s="76"/>
      <c r="AP4" s="76" t="s">
        <v>20</v>
      </c>
      <c r="AQ4" s="76"/>
      <c r="AR4" s="76"/>
      <c r="AS4" s="77"/>
      <c r="AT4" s="40"/>
      <c r="AU4" s="40"/>
    </row>
    <row r="5" spans="1:48" ht="46.5" customHeight="1" x14ac:dyDescent="0.2">
      <c r="A5" s="76"/>
      <c r="B5" s="76"/>
      <c r="C5" s="76"/>
      <c r="D5" s="76"/>
      <c r="E5" s="76"/>
      <c r="F5" s="76"/>
      <c r="G5" s="76"/>
      <c r="H5" s="77"/>
      <c r="I5" s="76"/>
      <c r="J5" s="76"/>
      <c r="K5" s="76"/>
      <c r="L5" s="76"/>
      <c r="M5" s="76"/>
      <c r="N5" s="76"/>
      <c r="O5" s="76"/>
      <c r="P5" s="76"/>
      <c r="Q5" s="76" t="s">
        <v>21</v>
      </c>
      <c r="R5" s="76"/>
      <c r="S5" s="76" t="s">
        <v>22</v>
      </c>
      <c r="T5" s="76"/>
      <c r="U5" s="71"/>
      <c r="V5" s="71" t="s">
        <v>21</v>
      </c>
      <c r="W5" s="71" t="s">
        <v>22</v>
      </c>
      <c r="X5" s="71"/>
      <c r="Y5" s="76"/>
      <c r="Z5" s="76"/>
      <c r="AA5" s="71" t="s">
        <v>21</v>
      </c>
      <c r="AB5" s="71" t="s">
        <v>22</v>
      </c>
      <c r="AC5" s="71"/>
      <c r="AD5" s="76"/>
      <c r="AE5" s="76"/>
      <c r="AF5" s="76" t="s">
        <v>21</v>
      </c>
      <c r="AG5" s="76"/>
      <c r="AH5" s="76" t="s">
        <v>22</v>
      </c>
      <c r="AI5" s="76"/>
      <c r="AJ5" s="71"/>
      <c r="AK5" s="71" t="s">
        <v>21</v>
      </c>
      <c r="AL5" s="71" t="s">
        <v>22</v>
      </c>
      <c r="AM5" s="71"/>
      <c r="AN5" s="76"/>
      <c r="AO5" s="76"/>
      <c r="AP5" s="71" t="s">
        <v>21</v>
      </c>
      <c r="AQ5" s="71" t="s">
        <v>22</v>
      </c>
      <c r="AR5" s="71"/>
      <c r="AS5" s="77"/>
      <c r="AT5" s="40"/>
      <c r="AU5" s="40"/>
    </row>
    <row r="6" spans="1:48" ht="46.5" customHeight="1" x14ac:dyDescent="0.2">
      <c r="A6" s="76"/>
      <c r="B6" s="76"/>
      <c r="C6" s="76"/>
      <c r="D6" s="76"/>
      <c r="E6" s="76"/>
      <c r="F6" s="76"/>
      <c r="G6" s="76"/>
      <c r="H6" s="77"/>
      <c r="I6" s="76"/>
      <c r="J6" s="76"/>
      <c r="K6" s="76"/>
      <c r="L6" s="76"/>
      <c r="M6" s="76"/>
      <c r="N6" s="76"/>
      <c r="O6" s="76"/>
      <c r="P6" s="76"/>
      <c r="Q6" s="16">
        <v>0.13719999999999999</v>
      </c>
      <c r="R6" s="16">
        <v>0.10920000000000001</v>
      </c>
      <c r="S6" s="16">
        <v>0.24299999999999999</v>
      </c>
      <c r="T6" s="16">
        <v>0.193</v>
      </c>
      <c r="U6" s="71" t="s">
        <v>31</v>
      </c>
      <c r="V6" s="16">
        <v>2.8000000000000001E-2</v>
      </c>
      <c r="W6" s="16">
        <v>0.05</v>
      </c>
      <c r="X6" s="71" t="s">
        <v>31</v>
      </c>
      <c r="Y6" s="16">
        <v>7.0000000000000001E-3</v>
      </c>
      <c r="Z6" s="71" t="s">
        <v>31</v>
      </c>
      <c r="AA6" s="16">
        <v>4.8000000000000001E-2</v>
      </c>
      <c r="AB6" s="16">
        <v>0.08</v>
      </c>
      <c r="AC6" s="71" t="s">
        <v>31</v>
      </c>
      <c r="AD6" s="76"/>
      <c r="AE6" s="76"/>
      <c r="AF6" s="17">
        <v>0.13719999999999999</v>
      </c>
      <c r="AG6" s="18">
        <v>0.10920000000000001</v>
      </c>
      <c r="AH6" s="18">
        <v>0.24299999999999999</v>
      </c>
      <c r="AI6" s="18">
        <v>0.193</v>
      </c>
      <c r="AJ6" s="71" t="s">
        <v>31</v>
      </c>
      <c r="AK6" s="16">
        <v>2.8000000000000001E-2</v>
      </c>
      <c r="AL6" s="16">
        <v>0.05</v>
      </c>
      <c r="AM6" s="71" t="s">
        <v>31</v>
      </c>
      <c r="AN6" s="16">
        <v>7.0000000000000001E-3</v>
      </c>
      <c r="AO6" s="71" t="s">
        <v>31</v>
      </c>
      <c r="AP6" s="16">
        <v>4.8000000000000001E-2</v>
      </c>
      <c r="AQ6" s="16">
        <v>0.08</v>
      </c>
      <c r="AR6" s="71" t="s">
        <v>31</v>
      </c>
      <c r="AS6" s="77"/>
      <c r="AT6" s="40"/>
      <c r="AU6" s="40"/>
    </row>
    <row r="7" spans="1:48" x14ac:dyDescent="0.2">
      <c r="A7" s="71">
        <v>1</v>
      </c>
      <c r="B7" s="71" t="s">
        <v>34</v>
      </c>
      <c r="C7" s="71">
        <v>2</v>
      </c>
      <c r="D7" s="71"/>
      <c r="E7" s="71"/>
      <c r="F7" s="71">
        <v>3</v>
      </c>
      <c r="G7" s="71">
        <v>4</v>
      </c>
      <c r="H7" s="72" t="s">
        <v>26</v>
      </c>
      <c r="I7" s="71">
        <v>5</v>
      </c>
      <c r="J7" s="71"/>
      <c r="K7" s="71">
        <v>6</v>
      </c>
      <c r="L7" s="71">
        <v>7</v>
      </c>
      <c r="M7" s="71">
        <v>8</v>
      </c>
      <c r="N7" s="71"/>
      <c r="O7" s="71"/>
      <c r="P7" s="71">
        <v>9</v>
      </c>
      <c r="Q7" s="71">
        <v>10</v>
      </c>
      <c r="R7" s="71">
        <v>11</v>
      </c>
      <c r="S7" s="71">
        <v>12</v>
      </c>
      <c r="T7" s="71">
        <v>13</v>
      </c>
      <c r="U7" s="71"/>
      <c r="V7" s="71">
        <v>14</v>
      </c>
      <c r="W7" s="71">
        <v>15</v>
      </c>
      <c r="X7" s="71"/>
      <c r="Y7" s="71">
        <v>16</v>
      </c>
      <c r="Z7" s="71"/>
      <c r="AA7" s="71">
        <v>17</v>
      </c>
      <c r="AB7" s="71">
        <v>18</v>
      </c>
      <c r="AC7" s="71"/>
      <c r="AD7" s="71">
        <v>19</v>
      </c>
      <c r="AE7" s="71">
        <v>20</v>
      </c>
      <c r="AF7" s="19">
        <v>21</v>
      </c>
      <c r="AG7" s="19">
        <v>22</v>
      </c>
      <c r="AH7" s="19">
        <v>23</v>
      </c>
      <c r="AI7" s="19">
        <v>24</v>
      </c>
      <c r="AJ7" s="71"/>
      <c r="AK7" s="71">
        <v>25</v>
      </c>
      <c r="AL7" s="71">
        <v>26</v>
      </c>
      <c r="AM7" s="71"/>
      <c r="AN7" s="71">
        <v>27</v>
      </c>
      <c r="AO7" s="71"/>
      <c r="AP7" s="71">
        <v>28</v>
      </c>
      <c r="AQ7" s="71">
        <v>29</v>
      </c>
      <c r="AR7" s="71"/>
      <c r="AS7" s="71">
        <v>30</v>
      </c>
      <c r="AT7" s="41"/>
      <c r="AU7" s="41"/>
    </row>
    <row r="8" spans="1:48" x14ac:dyDescent="0.2">
      <c r="A8" s="20">
        <v>1</v>
      </c>
      <c r="B8" s="21"/>
      <c r="C8" s="22"/>
      <c r="D8" s="21">
        <v>3</v>
      </c>
      <c r="E8" s="23" t="s">
        <v>35</v>
      </c>
      <c r="F8" s="24"/>
      <c r="G8" s="24"/>
      <c r="H8" s="11"/>
      <c r="I8" s="25">
        <v>0.4</v>
      </c>
      <c r="J8" s="26">
        <f>ROUND(G8*I8,2)</f>
        <v>0</v>
      </c>
      <c r="K8" s="26">
        <f>IF(I8=0, J8, ROUND(G8 * I8, 2))</f>
        <v>0</v>
      </c>
      <c r="L8" s="26">
        <f>ROUND(H8 * I8, 2)</f>
        <v>0</v>
      </c>
      <c r="M8" s="26">
        <f>ROUND(K8 + L8, 2)</f>
        <v>0</v>
      </c>
      <c r="N8" s="27">
        <f>IF((G8+H8)*(1-I8)&gt;=3750,3750,(G8+H8)*(1-I8))</f>
        <v>0</v>
      </c>
      <c r="O8" s="23"/>
      <c r="P8" s="26">
        <f>ROUND(MIN(3750-N8, M8), 2)</f>
        <v>0</v>
      </c>
      <c r="Q8" s="26">
        <f>IF(D8&lt;&gt;5, IF(EXACT(E8,"пр. 1960"),ROUND($Q$6*P8,2),0),0)</f>
        <v>0</v>
      </c>
      <c r="R8" s="26">
        <f>IF(D8&lt;&gt;5, IF(EXACT(E8,"сл. 1959"), ROUND($R$6*P8, 2),0),0)</f>
        <v>0</v>
      </c>
      <c r="S8" s="26">
        <f>IF(D8=5, IF(EXACT(E8,"пр. 1960"),ROUND($S$6*P8,2),0),0)</f>
        <v>0</v>
      </c>
      <c r="T8" s="26">
        <f>IF(D8=5, IF(EXACT(E8,"сл. 1959"), ROUND($T$6*P8, 2),0),0)</f>
        <v>0</v>
      </c>
      <c r="U8" s="23"/>
      <c r="V8" s="28">
        <f>IF(D8&lt;&gt;5,IF(EXACT(E8,"сл. 1959"),ROUND(P8*$V$6,2),0),0)</f>
        <v>0</v>
      </c>
      <c r="W8" s="28">
        <f>IF(D8=5,IF(EXACT(E8,"сл. 1959"), ROUND(P8*$W$6,2),0),0)</f>
        <v>0</v>
      </c>
      <c r="X8" s="23"/>
      <c r="Y8" s="28">
        <f>ROUND($Y$6*P8, 2)</f>
        <v>0</v>
      </c>
      <c r="Z8" s="23"/>
      <c r="AA8" s="28">
        <f>IF(D8&lt;&gt;5, ROUND(P8*$AA$6, 2), 0)</f>
        <v>0</v>
      </c>
      <c r="AB8" s="28">
        <f>IF(D8=5, ROUND(P8*$AB$6, 2), 0)</f>
        <v>0</v>
      </c>
      <c r="AC8" s="23"/>
      <c r="AD8" s="23">
        <v>0</v>
      </c>
      <c r="AE8" s="73">
        <f>IF(AD8&gt;0,IF((P8+N8)&gt;=3750,0,MIN(3750-P8-N8,AD8)),0)</f>
        <v>0</v>
      </c>
      <c r="AF8" s="27">
        <f>IF(D8&lt;&gt;5, IF(EXACT(E8,"пр. 1960"), ROUND($AF$6*AE8, 2), 0), 0)</f>
        <v>0</v>
      </c>
      <c r="AG8" s="27">
        <f>IF(D8&lt;&gt;5, IF(EXACT(E8,"пр. 1960"), ROUND($AG$6*AE8, 2), 0), 0)</f>
        <v>0</v>
      </c>
      <c r="AH8" s="27">
        <f>IF(D8=5, IF(EXACT(E8,"пр. 1960"), ROUND($AH$6*AE8, 2), 0), 0)</f>
        <v>0</v>
      </c>
      <c r="AI8" s="30">
        <f>IF(D8=5, IF(EXACT(E8,"сл. 1959"), ROUND($AI$6*AE8, 2), 0), 0)</f>
        <v>0</v>
      </c>
      <c r="AJ8" s="31"/>
      <c r="AK8" s="28">
        <f>IF(D8&lt;&gt;5,IF(EXACT(E8,"пр. 1960"),ROUND($AK$6*AE8,2),0),0)</f>
        <v>0</v>
      </c>
      <c r="AL8" s="28">
        <f>IF(D8=5,IF(EXACT(E8,"сл. 1959"),ROUND($AL$6*AE8,2),0),0)</f>
        <v>0</v>
      </c>
      <c r="AM8" s="31"/>
      <c r="AN8" s="28">
        <f>ROUNDDOWN($AN$6*AE8, 2)</f>
        <v>0</v>
      </c>
      <c r="AO8" s="31"/>
      <c r="AP8" s="28">
        <f>IF(D8&lt;&gt;5, ROUND($AP$6*AE8, 2), 0)</f>
        <v>0</v>
      </c>
      <c r="AQ8" s="28">
        <f>IF(D8=5, ROUND($AQ$6*AE8, 2), 0)</f>
        <v>0</v>
      </c>
      <c r="AR8" s="31"/>
      <c r="AS8" s="26">
        <f>SUM(M8,Q8:T8,V8:W8,Y8,AA8:AB8,AD8,AF8:AI8,AK8:AL8,AN8,AP8:AQ8)</f>
        <v>0</v>
      </c>
      <c r="AT8" s="42"/>
      <c r="AU8" s="42"/>
    </row>
    <row r="9" spans="1:48" x14ac:dyDescent="0.2">
      <c r="A9" s="20">
        <v>2</v>
      </c>
      <c r="B9" s="21"/>
      <c r="C9" s="22"/>
      <c r="D9" s="21">
        <v>3</v>
      </c>
      <c r="E9" s="23" t="s">
        <v>23</v>
      </c>
      <c r="F9" s="24"/>
      <c r="G9" s="24"/>
      <c r="H9" s="23"/>
      <c r="I9" s="25">
        <v>0.4</v>
      </c>
      <c r="J9" s="26">
        <f t="shared" ref="J9:J24" si="0">ROUND(G9*I9,2)</f>
        <v>0</v>
      </c>
      <c r="K9" s="26">
        <f t="shared" ref="K9:K24" si="1">IF(I9=0, J9, ROUND(G9 * I9, 2))</f>
        <v>0</v>
      </c>
      <c r="L9" s="26">
        <f t="shared" ref="L9:L24" si="2">ROUND(H9 * I9, 2)</f>
        <v>0</v>
      </c>
      <c r="M9" s="26">
        <f t="shared" ref="M9:M24" si="3">ROUND(K9 + L9, 2)</f>
        <v>0</v>
      </c>
      <c r="N9" s="27">
        <f t="shared" ref="N9:N25" si="4">IF((G9+H9)*(1-I9)&gt;=3750,3750,(G9+H9)*(1-I9))</f>
        <v>0</v>
      </c>
      <c r="O9" s="23"/>
      <c r="P9" s="26">
        <f t="shared" ref="P9:P24" si="5">ROUND(MIN(3750-N9, M9), 2)</f>
        <v>0</v>
      </c>
      <c r="Q9" s="26">
        <f>IF(D9&lt;&gt;5, IF(EXACT(E9,"пр. 1960"),ROUND($Q$6*P9,2),0),0)</f>
        <v>0</v>
      </c>
      <c r="R9" s="26">
        <f>IF(D9&lt;&gt;5, IF(EXACT(E9,"сл. 1959"), ROUND($R$6*P9, 2),0),0)</f>
        <v>0</v>
      </c>
      <c r="S9" s="26">
        <f>IF(D9=5, IF(EXACT(E9,"пр. 1960"),ROUND($S$6*P9,2),0),0)</f>
        <v>0</v>
      </c>
      <c r="T9" s="26">
        <f t="shared" ref="T9:T24" si="6">IF(D9=5, IF(EXACT(E9,"сл. 1959"), ROUND($T$6*P9, 2),0),0)</f>
        <v>0</v>
      </c>
      <c r="U9" s="23"/>
      <c r="V9" s="28">
        <f t="shared" ref="V9:V24" si="7">IF(D9&lt;&gt;5,IF(EXACT(E9,"сл. 1959"),ROUND(P9*$V$6,2),0),0)</f>
        <v>0</v>
      </c>
      <c r="W9" s="28">
        <f t="shared" ref="W9:W24" si="8">IF(D9=5,IF(EXACT(E9,"сл. 1959"), ROUND(P9*$W$6,2),0),0)</f>
        <v>0</v>
      </c>
      <c r="X9" s="23"/>
      <c r="Y9" s="28">
        <f>ROUND($Y$6*P9, 2)</f>
        <v>0</v>
      </c>
      <c r="Z9" s="23"/>
      <c r="AA9" s="28">
        <f>IF(D9&lt;&gt;5, ROUND(P9*$AA$6, 2), 0)</f>
        <v>0</v>
      </c>
      <c r="AB9" s="28">
        <f t="shared" ref="AB9:AB24" si="9">IF(D9=5, ROUND(P9*$AB$6, 2), 0)</f>
        <v>0</v>
      </c>
      <c r="AC9" s="23"/>
      <c r="AD9" s="23">
        <v>0</v>
      </c>
      <c r="AE9" s="73">
        <f t="shared" ref="AE9:AE24" si="10">IF(AD9&gt;0,IF((P9+N9)&gt;=3750,0,MIN(3750-P9-N9,AD9)),0)</f>
        <v>0</v>
      </c>
      <c r="AF9" s="27">
        <f>IF(D9&lt;&gt;5, IF(EXACT(E9,"пр. 1960"), ROUND($AF$6*AE9, 2), 0), 0)</f>
        <v>0</v>
      </c>
      <c r="AG9" s="27">
        <f>IF(D9&lt;&gt;5, IF(EXACT(E9,"пр. 1960"), ROUND($AG$6*AE9, 2), 0), 0)</f>
        <v>0</v>
      </c>
      <c r="AH9" s="27">
        <f t="shared" ref="AH9:AH24" si="11">IF(D9=5, IF(EXACT(E9,"пр. 1960"), ROUND($AH$6*AE9, 2), 0), 0)</f>
        <v>0</v>
      </c>
      <c r="AI9" s="30">
        <f t="shared" ref="AI9:AI24" si="12">IF(D9=5, IF(EXACT(E9,"сл. 1959"), ROUND($AI$6*AE9, 2), 0), 0)</f>
        <v>0</v>
      </c>
      <c r="AJ9" s="32"/>
      <c r="AK9" s="28">
        <f t="shared" ref="AK9:AK24" si="13">IF(D9&lt;&gt;5,IF(EXACT(E9,"пр. 1960"),ROUND($AK$6*AE9,2),0),0)</f>
        <v>0</v>
      </c>
      <c r="AL9" s="28">
        <f t="shared" ref="AL9:AL24" si="14">IF(D9=5,IF(EXACT(E9,"сл. 1959"),ROUND($AL$6*AE9,2),0),0)</f>
        <v>0</v>
      </c>
      <c r="AM9" s="31"/>
      <c r="AN9" s="28">
        <f t="shared" ref="AN9:AN24" si="15">ROUNDDOWN($AN$6*AE9, 2)</f>
        <v>0</v>
      </c>
      <c r="AO9" s="31"/>
      <c r="AP9" s="28">
        <f t="shared" ref="AP9:AP24" si="16">IF(D9&lt;&gt;5, ROUND($AP$6*AE9, 2), 0)</f>
        <v>0</v>
      </c>
      <c r="AQ9" s="28">
        <f t="shared" ref="AQ9:AQ24" si="17">IF(D9=5, ROUND($AQ$6*AE9, 2), 0)</f>
        <v>0</v>
      </c>
      <c r="AR9" s="31"/>
      <c r="AS9" s="26">
        <f t="shared" ref="AS9:AS24" si="18">SUM(M9,Q9:T9,V9:W9,Y9,AA9:AB9,AD9,AF9:AI9,AK9:AL9,AN9,AP9:AQ9)</f>
        <v>0</v>
      </c>
      <c r="AT9" s="42"/>
      <c r="AU9" s="42"/>
    </row>
    <row r="10" spans="1:48" x14ac:dyDescent="0.2">
      <c r="A10" s="20">
        <v>3</v>
      </c>
      <c r="B10" s="21"/>
      <c r="C10" s="22"/>
      <c r="D10" s="21">
        <v>5</v>
      </c>
      <c r="E10" s="23" t="s">
        <v>23</v>
      </c>
      <c r="F10" s="24"/>
      <c r="G10" s="24"/>
      <c r="H10" s="23"/>
      <c r="I10" s="25">
        <v>0.4</v>
      </c>
      <c r="J10" s="26">
        <f t="shared" si="0"/>
        <v>0</v>
      </c>
      <c r="K10" s="26">
        <f t="shared" si="1"/>
        <v>0</v>
      </c>
      <c r="L10" s="26">
        <f t="shared" si="2"/>
        <v>0</v>
      </c>
      <c r="M10" s="26">
        <f t="shared" si="3"/>
        <v>0</v>
      </c>
      <c r="N10" s="27">
        <f t="shared" si="4"/>
        <v>0</v>
      </c>
      <c r="O10" s="23"/>
      <c r="P10" s="26">
        <f t="shared" si="5"/>
        <v>0</v>
      </c>
      <c r="Q10" s="26">
        <f t="shared" ref="Q10:Q24" si="19">IF(D10&lt;&gt;5, IF(EXACT(E10,"пр. 1960"),ROUND($Q$6*P10,2),0),0)</f>
        <v>0</v>
      </c>
      <c r="R10" s="26">
        <f t="shared" ref="R10:R24" si="20">IF(D10&lt;&gt;5, IF(EXACT(E10,"сл. 1959"), ROUND($R$6*P10, 2),0),0)</f>
        <v>0</v>
      </c>
      <c r="S10" s="26">
        <f t="shared" ref="S10:S24" si="21">IF(D10=5, IF(EXACT(E10,"пр. 1960"),ROUND($S$6*P10,2),0),0)</f>
        <v>0</v>
      </c>
      <c r="T10" s="26">
        <f t="shared" si="6"/>
        <v>0</v>
      </c>
      <c r="U10" s="23"/>
      <c r="V10" s="28">
        <f t="shared" si="7"/>
        <v>0</v>
      </c>
      <c r="W10" s="28">
        <f t="shared" si="8"/>
        <v>0</v>
      </c>
      <c r="X10" s="23"/>
      <c r="Y10" s="28">
        <f t="shared" ref="Y10:Y24" si="22">ROUND($Y$6*P10, 2)</f>
        <v>0</v>
      </c>
      <c r="Z10" s="23"/>
      <c r="AA10" s="28">
        <f t="shared" ref="AA10:AA24" si="23">IF(D10&lt;&gt;5, ROUND(P10*$AA$6, 2), 0)</f>
        <v>0</v>
      </c>
      <c r="AB10" s="28">
        <f t="shared" si="9"/>
        <v>0</v>
      </c>
      <c r="AC10" s="23"/>
      <c r="AD10" s="23">
        <v>0</v>
      </c>
      <c r="AE10" s="73">
        <f t="shared" si="10"/>
        <v>0</v>
      </c>
      <c r="AF10" s="27">
        <f t="shared" ref="AF10:AF24" si="24">IF(D10&lt;&gt;5, IF(EXACT(E10,"пр. 1960"), ROUND($AF$6*AE10, 2), 0), 0)</f>
        <v>0</v>
      </c>
      <c r="AG10" s="27">
        <f t="shared" ref="AG10:AG24" si="25">IF(D10&lt;&gt;5, IF(EXACT(E10,"пр. 1960"), ROUND($AG$6*AE10, 2), 0), 0)</f>
        <v>0</v>
      </c>
      <c r="AH10" s="27">
        <f t="shared" si="11"/>
        <v>0</v>
      </c>
      <c r="AI10" s="30">
        <f t="shared" si="12"/>
        <v>0</v>
      </c>
      <c r="AJ10" s="31"/>
      <c r="AK10" s="28">
        <f t="shared" si="13"/>
        <v>0</v>
      </c>
      <c r="AL10" s="28">
        <f t="shared" si="14"/>
        <v>0</v>
      </c>
      <c r="AM10" s="31"/>
      <c r="AN10" s="28">
        <f t="shared" si="15"/>
        <v>0</v>
      </c>
      <c r="AO10" s="31"/>
      <c r="AP10" s="28">
        <f t="shared" si="16"/>
        <v>0</v>
      </c>
      <c r="AQ10" s="28">
        <f t="shared" si="17"/>
        <v>0</v>
      </c>
      <c r="AR10" s="31"/>
      <c r="AS10" s="26">
        <f t="shared" si="18"/>
        <v>0</v>
      </c>
      <c r="AT10" s="43"/>
      <c r="AU10" s="43"/>
    </row>
    <row r="11" spans="1:48" x14ac:dyDescent="0.2">
      <c r="A11" s="20">
        <v>4</v>
      </c>
      <c r="B11" s="21"/>
      <c r="C11" s="22"/>
      <c r="D11" s="21">
        <v>5</v>
      </c>
      <c r="E11" s="23" t="s">
        <v>35</v>
      </c>
      <c r="F11" s="24"/>
      <c r="G11" s="24"/>
      <c r="H11" s="23"/>
      <c r="I11" s="25">
        <v>0.4</v>
      </c>
      <c r="J11" s="26">
        <f t="shared" si="0"/>
        <v>0</v>
      </c>
      <c r="K11" s="26">
        <f>IF(I11=0, J11, ROUND(G11 * I11, 2))</f>
        <v>0</v>
      </c>
      <c r="L11" s="26">
        <f t="shared" si="2"/>
        <v>0</v>
      </c>
      <c r="M11" s="26">
        <f t="shared" si="3"/>
        <v>0</v>
      </c>
      <c r="N11" s="27">
        <f t="shared" si="4"/>
        <v>0</v>
      </c>
      <c r="O11" s="23"/>
      <c r="P11" s="26">
        <f t="shared" si="5"/>
        <v>0</v>
      </c>
      <c r="Q11" s="26">
        <f t="shared" si="19"/>
        <v>0</v>
      </c>
      <c r="R11" s="26">
        <f t="shared" si="20"/>
        <v>0</v>
      </c>
      <c r="S11" s="26">
        <f>IF(D11=5, IF(EXACT(E11,"пр. 1960"),ROUND($S$6*P11,2),0),0)</f>
        <v>0</v>
      </c>
      <c r="T11" s="26">
        <f>IF(D11=5, IF(EXACT(E11,"сл. 1959"), ROUND($T$6*P11, 2),0),0)</f>
        <v>0</v>
      </c>
      <c r="U11" s="23"/>
      <c r="V11" s="28">
        <f t="shared" si="7"/>
        <v>0</v>
      </c>
      <c r="W11" s="28">
        <f t="shared" si="8"/>
        <v>0</v>
      </c>
      <c r="X11" s="23"/>
      <c r="Y11" s="28">
        <f t="shared" si="22"/>
        <v>0</v>
      </c>
      <c r="Z11" s="23"/>
      <c r="AA11" s="28">
        <f t="shared" si="23"/>
        <v>0</v>
      </c>
      <c r="AB11" s="28">
        <f t="shared" si="9"/>
        <v>0</v>
      </c>
      <c r="AC11" s="23"/>
      <c r="AD11" s="23">
        <v>0</v>
      </c>
      <c r="AE11" s="73">
        <f t="shared" si="10"/>
        <v>0</v>
      </c>
      <c r="AF11" s="27">
        <f t="shared" si="24"/>
        <v>0</v>
      </c>
      <c r="AG11" s="27">
        <f t="shared" si="25"/>
        <v>0</v>
      </c>
      <c r="AH11" s="27">
        <f t="shared" si="11"/>
        <v>0</v>
      </c>
      <c r="AI11" s="30">
        <f t="shared" si="12"/>
        <v>0</v>
      </c>
      <c r="AJ11" s="31"/>
      <c r="AK11" s="28">
        <f t="shared" si="13"/>
        <v>0</v>
      </c>
      <c r="AL11" s="28">
        <f t="shared" si="14"/>
        <v>0</v>
      </c>
      <c r="AM11" s="31"/>
      <c r="AN11" s="28">
        <f t="shared" si="15"/>
        <v>0</v>
      </c>
      <c r="AO11" s="31"/>
      <c r="AP11" s="28">
        <f t="shared" si="16"/>
        <v>0</v>
      </c>
      <c r="AQ11" s="28">
        <f t="shared" si="17"/>
        <v>0</v>
      </c>
      <c r="AR11" s="31"/>
      <c r="AS11" s="26">
        <f t="shared" si="18"/>
        <v>0</v>
      </c>
      <c r="AT11" s="43"/>
      <c r="AU11" s="43"/>
    </row>
    <row r="12" spans="1:48" x14ac:dyDescent="0.2">
      <c r="A12" s="20">
        <v>5</v>
      </c>
      <c r="B12" s="21"/>
      <c r="C12" s="22"/>
      <c r="D12" s="21">
        <v>5</v>
      </c>
      <c r="E12" s="23" t="s">
        <v>35</v>
      </c>
      <c r="F12" s="24"/>
      <c r="G12" s="24"/>
      <c r="H12" s="23"/>
      <c r="I12" s="25">
        <v>0.4</v>
      </c>
      <c r="J12" s="26">
        <f t="shared" si="0"/>
        <v>0</v>
      </c>
      <c r="K12" s="26">
        <f t="shared" si="1"/>
        <v>0</v>
      </c>
      <c r="L12" s="26">
        <f t="shared" si="2"/>
        <v>0</v>
      </c>
      <c r="M12" s="26">
        <f t="shared" si="3"/>
        <v>0</v>
      </c>
      <c r="N12" s="27">
        <f t="shared" si="4"/>
        <v>0</v>
      </c>
      <c r="O12" s="23"/>
      <c r="P12" s="26">
        <f t="shared" si="5"/>
        <v>0</v>
      </c>
      <c r="Q12" s="26">
        <f t="shared" si="19"/>
        <v>0</v>
      </c>
      <c r="R12" s="26">
        <f t="shared" si="20"/>
        <v>0</v>
      </c>
      <c r="S12" s="26">
        <f t="shared" si="21"/>
        <v>0</v>
      </c>
      <c r="T12" s="26">
        <f t="shared" si="6"/>
        <v>0</v>
      </c>
      <c r="U12" s="23"/>
      <c r="V12" s="28">
        <f t="shared" si="7"/>
        <v>0</v>
      </c>
      <c r="W12" s="28">
        <f t="shared" si="8"/>
        <v>0</v>
      </c>
      <c r="X12" s="23"/>
      <c r="Y12" s="28">
        <f t="shared" si="22"/>
        <v>0</v>
      </c>
      <c r="Z12" s="23"/>
      <c r="AA12" s="28">
        <f t="shared" si="23"/>
        <v>0</v>
      </c>
      <c r="AB12" s="28">
        <f t="shared" si="9"/>
        <v>0</v>
      </c>
      <c r="AC12" s="23"/>
      <c r="AD12" s="23">
        <v>0</v>
      </c>
      <c r="AE12" s="73">
        <f t="shared" si="10"/>
        <v>0</v>
      </c>
      <c r="AF12" s="27">
        <f t="shared" si="24"/>
        <v>0</v>
      </c>
      <c r="AG12" s="27">
        <f t="shared" si="25"/>
        <v>0</v>
      </c>
      <c r="AH12" s="27">
        <f t="shared" si="11"/>
        <v>0</v>
      </c>
      <c r="AI12" s="30">
        <f t="shared" si="12"/>
        <v>0</v>
      </c>
      <c r="AJ12" s="31"/>
      <c r="AK12" s="28">
        <f t="shared" si="13"/>
        <v>0</v>
      </c>
      <c r="AL12" s="28">
        <f t="shared" si="14"/>
        <v>0</v>
      </c>
      <c r="AM12" s="31"/>
      <c r="AN12" s="28">
        <f t="shared" si="15"/>
        <v>0</v>
      </c>
      <c r="AO12" s="31"/>
      <c r="AP12" s="28">
        <f t="shared" si="16"/>
        <v>0</v>
      </c>
      <c r="AQ12" s="28">
        <f t="shared" si="17"/>
        <v>0</v>
      </c>
      <c r="AR12" s="31"/>
      <c r="AS12" s="26">
        <f t="shared" si="18"/>
        <v>0</v>
      </c>
      <c r="AT12" s="43"/>
      <c r="AU12" s="43"/>
    </row>
    <row r="13" spans="1:48" x14ac:dyDescent="0.2">
      <c r="A13" s="20">
        <v>6</v>
      </c>
      <c r="B13" s="21"/>
      <c r="C13" s="22"/>
      <c r="D13" s="21">
        <v>5</v>
      </c>
      <c r="E13" s="23" t="s">
        <v>35</v>
      </c>
      <c r="F13" s="24"/>
      <c r="G13" s="24"/>
      <c r="H13" s="23"/>
      <c r="I13" s="25">
        <v>0.4</v>
      </c>
      <c r="J13" s="26">
        <f t="shared" si="0"/>
        <v>0</v>
      </c>
      <c r="K13" s="26">
        <f t="shared" si="1"/>
        <v>0</v>
      </c>
      <c r="L13" s="26">
        <f>ROUND(H13 * I13, 2)</f>
        <v>0</v>
      </c>
      <c r="M13" s="26">
        <f>ROUND(K13 + L13, 2)</f>
        <v>0</v>
      </c>
      <c r="N13" s="27">
        <f t="shared" si="4"/>
        <v>0</v>
      </c>
      <c r="O13" s="23"/>
      <c r="P13" s="26">
        <f t="shared" si="5"/>
        <v>0</v>
      </c>
      <c r="Q13" s="26">
        <f t="shared" si="19"/>
        <v>0</v>
      </c>
      <c r="R13" s="26">
        <f t="shared" si="20"/>
        <v>0</v>
      </c>
      <c r="S13" s="26">
        <f t="shared" si="21"/>
        <v>0</v>
      </c>
      <c r="T13" s="26">
        <f t="shared" si="6"/>
        <v>0</v>
      </c>
      <c r="U13" s="23"/>
      <c r="V13" s="28">
        <f t="shared" si="7"/>
        <v>0</v>
      </c>
      <c r="W13" s="28">
        <f t="shared" si="8"/>
        <v>0</v>
      </c>
      <c r="X13" s="23"/>
      <c r="Y13" s="28">
        <f t="shared" si="22"/>
        <v>0</v>
      </c>
      <c r="Z13" s="23"/>
      <c r="AA13" s="28">
        <f t="shared" si="23"/>
        <v>0</v>
      </c>
      <c r="AB13" s="28">
        <f t="shared" si="9"/>
        <v>0</v>
      </c>
      <c r="AC13" s="23"/>
      <c r="AD13" s="23">
        <v>0</v>
      </c>
      <c r="AE13" s="73">
        <f t="shared" si="10"/>
        <v>0</v>
      </c>
      <c r="AF13" s="27">
        <f t="shared" si="24"/>
        <v>0</v>
      </c>
      <c r="AG13" s="27">
        <f t="shared" si="25"/>
        <v>0</v>
      </c>
      <c r="AH13" s="27">
        <f t="shared" si="11"/>
        <v>0</v>
      </c>
      <c r="AI13" s="30">
        <f t="shared" si="12"/>
        <v>0</v>
      </c>
      <c r="AJ13" s="31"/>
      <c r="AK13" s="28">
        <f t="shared" si="13"/>
        <v>0</v>
      </c>
      <c r="AL13" s="28">
        <f t="shared" si="14"/>
        <v>0</v>
      </c>
      <c r="AM13" s="31"/>
      <c r="AN13" s="28">
        <f t="shared" si="15"/>
        <v>0</v>
      </c>
      <c r="AO13" s="31"/>
      <c r="AP13" s="28">
        <f t="shared" si="16"/>
        <v>0</v>
      </c>
      <c r="AQ13" s="28">
        <f t="shared" si="17"/>
        <v>0</v>
      </c>
      <c r="AR13" s="31"/>
      <c r="AS13" s="26">
        <f t="shared" si="18"/>
        <v>0</v>
      </c>
      <c r="AT13" s="43"/>
      <c r="AU13" s="43"/>
    </row>
    <row r="14" spans="1:48" x14ac:dyDescent="0.2">
      <c r="A14" s="20">
        <v>7</v>
      </c>
      <c r="B14" s="21"/>
      <c r="C14" s="22"/>
      <c r="D14" s="21">
        <v>5</v>
      </c>
      <c r="E14" s="23" t="s">
        <v>23</v>
      </c>
      <c r="F14" s="24"/>
      <c r="G14" s="24"/>
      <c r="H14" s="23"/>
      <c r="I14" s="25">
        <v>0.4</v>
      </c>
      <c r="J14" s="26">
        <f t="shared" si="0"/>
        <v>0</v>
      </c>
      <c r="K14" s="26">
        <f t="shared" si="1"/>
        <v>0</v>
      </c>
      <c r="L14" s="26">
        <f t="shared" si="2"/>
        <v>0</v>
      </c>
      <c r="M14" s="26">
        <f t="shared" si="3"/>
        <v>0</v>
      </c>
      <c r="N14" s="27">
        <f t="shared" si="4"/>
        <v>0</v>
      </c>
      <c r="O14" s="23"/>
      <c r="P14" s="26">
        <f t="shared" si="5"/>
        <v>0</v>
      </c>
      <c r="Q14" s="26">
        <f t="shared" si="19"/>
        <v>0</v>
      </c>
      <c r="R14" s="26">
        <f t="shared" si="20"/>
        <v>0</v>
      </c>
      <c r="S14" s="26">
        <f t="shared" si="21"/>
        <v>0</v>
      </c>
      <c r="T14" s="26">
        <f t="shared" si="6"/>
        <v>0</v>
      </c>
      <c r="U14" s="23"/>
      <c r="V14" s="28">
        <f>IF(D14&lt;&gt;5,IF(EXACT(E14,"сл. 1959"),ROUND(P14*$V$6,2),0),0)</f>
        <v>0</v>
      </c>
      <c r="W14" s="28">
        <f t="shared" si="8"/>
        <v>0</v>
      </c>
      <c r="X14" s="23"/>
      <c r="Y14" s="28">
        <f t="shared" si="22"/>
        <v>0</v>
      </c>
      <c r="Z14" s="23"/>
      <c r="AA14" s="28">
        <f t="shared" si="23"/>
        <v>0</v>
      </c>
      <c r="AB14" s="28">
        <f t="shared" si="9"/>
        <v>0</v>
      </c>
      <c r="AC14" s="23"/>
      <c r="AD14" s="23">
        <v>0</v>
      </c>
      <c r="AE14" s="73">
        <f t="shared" si="10"/>
        <v>0</v>
      </c>
      <c r="AF14" s="27">
        <f t="shared" si="24"/>
        <v>0</v>
      </c>
      <c r="AG14" s="27">
        <f t="shared" si="25"/>
        <v>0</v>
      </c>
      <c r="AH14" s="27">
        <f t="shared" si="11"/>
        <v>0</v>
      </c>
      <c r="AI14" s="30">
        <f t="shared" si="12"/>
        <v>0</v>
      </c>
      <c r="AJ14" s="31"/>
      <c r="AK14" s="28">
        <f t="shared" si="13"/>
        <v>0</v>
      </c>
      <c r="AL14" s="28">
        <f t="shared" si="14"/>
        <v>0</v>
      </c>
      <c r="AM14" s="31"/>
      <c r="AN14" s="28">
        <f t="shared" si="15"/>
        <v>0</v>
      </c>
      <c r="AO14" s="31"/>
      <c r="AP14" s="28">
        <f t="shared" si="16"/>
        <v>0</v>
      </c>
      <c r="AQ14" s="28">
        <f t="shared" si="17"/>
        <v>0</v>
      </c>
      <c r="AR14" s="31"/>
      <c r="AS14" s="26">
        <f t="shared" si="18"/>
        <v>0</v>
      </c>
      <c r="AT14" s="43"/>
      <c r="AU14" s="43"/>
    </row>
    <row r="15" spans="1:48" x14ac:dyDescent="0.2">
      <c r="A15" s="20">
        <v>8</v>
      </c>
      <c r="B15" s="21"/>
      <c r="C15" s="22"/>
      <c r="D15" s="21">
        <v>5</v>
      </c>
      <c r="E15" s="23" t="s">
        <v>35</v>
      </c>
      <c r="F15" s="24"/>
      <c r="G15" s="24"/>
      <c r="H15" s="23"/>
      <c r="I15" s="25">
        <v>0.4</v>
      </c>
      <c r="J15" s="26">
        <f t="shared" si="0"/>
        <v>0</v>
      </c>
      <c r="K15" s="26">
        <f t="shared" si="1"/>
        <v>0</v>
      </c>
      <c r="L15" s="26">
        <f t="shared" si="2"/>
        <v>0</v>
      </c>
      <c r="M15" s="26">
        <f t="shared" si="3"/>
        <v>0</v>
      </c>
      <c r="N15" s="27">
        <f t="shared" si="4"/>
        <v>0</v>
      </c>
      <c r="O15" s="23"/>
      <c r="P15" s="26">
        <f t="shared" si="5"/>
        <v>0</v>
      </c>
      <c r="Q15" s="26">
        <f t="shared" si="19"/>
        <v>0</v>
      </c>
      <c r="R15" s="26">
        <f t="shared" si="20"/>
        <v>0</v>
      </c>
      <c r="S15" s="26">
        <f t="shared" si="21"/>
        <v>0</v>
      </c>
      <c r="T15" s="26">
        <f t="shared" si="6"/>
        <v>0</v>
      </c>
      <c r="U15" s="23"/>
      <c r="V15" s="28">
        <f t="shared" si="7"/>
        <v>0</v>
      </c>
      <c r="W15" s="28">
        <f t="shared" si="8"/>
        <v>0</v>
      </c>
      <c r="X15" s="23"/>
      <c r="Y15" s="28">
        <f t="shared" si="22"/>
        <v>0</v>
      </c>
      <c r="Z15" s="23"/>
      <c r="AA15" s="28">
        <f t="shared" si="23"/>
        <v>0</v>
      </c>
      <c r="AB15" s="28">
        <f t="shared" si="9"/>
        <v>0</v>
      </c>
      <c r="AC15" s="23"/>
      <c r="AD15" s="23">
        <v>0</v>
      </c>
      <c r="AE15" s="73">
        <f t="shared" si="10"/>
        <v>0</v>
      </c>
      <c r="AF15" s="27">
        <f t="shared" si="24"/>
        <v>0</v>
      </c>
      <c r="AG15" s="27">
        <f t="shared" si="25"/>
        <v>0</v>
      </c>
      <c r="AH15" s="27">
        <f t="shared" si="11"/>
        <v>0</v>
      </c>
      <c r="AI15" s="30">
        <f t="shared" si="12"/>
        <v>0</v>
      </c>
      <c r="AJ15" s="31"/>
      <c r="AK15" s="28">
        <f t="shared" si="13"/>
        <v>0</v>
      </c>
      <c r="AL15" s="28">
        <f t="shared" si="14"/>
        <v>0</v>
      </c>
      <c r="AM15" s="31"/>
      <c r="AN15" s="28">
        <f t="shared" si="15"/>
        <v>0</v>
      </c>
      <c r="AO15" s="31"/>
      <c r="AP15" s="28">
        <f t="shared" si="16"/>
        <v>0</v>
      </c>
      <c r="AQ15" s="28">
        <f t="shared" si="17"/>
        <v>0</v>
      </c>
      <c r="AR15" s="31"/>
      <c r="AS15" s="26">
        <f t="shared" si="18"/>
        <v>0</v>
      </c>
      <c r="AT15" s="43"/>
      <c r="AU15" s="43"/>
    </row>
    <row r="16" spans="1:48" x14ac:dyDescent="0.2">
      <c r="A16" s="20">
        <v>9</v>
      </c>
      <c r="B16" s="21"/>
      <c r="C16" s="22"/>
      <c r="D16" s="21">
        <v>5</v>
      </c>
      <c r="E16" s="23" t="s">
        <v>35</v>
      </c>
      <c r="F16" s="24"/>
      <c r="G16" s="24"/>
      <c r="H16" s="23"/>
      <c r="I16" s="25">
        <v>0.4</v>
      </c>
      <c r="J16" s="26">
        <f t="shared" si="0"/>
        <v>0</v>
      </c>
      <c r="K16" s="26">
        <f t="shared" si="1"/>
        <v>0</v>
      </c>
      <c r="L16" s="26">
        <f t="shared" si="2"/>
        <v>0</v>
      </c>
      <c r="M16" s="26">
        <f t="shared" si="3"/>
        <v>0</v>
      </c>
      <c r="N16" s="27">
        <f t="shared" si="4"/>
        <v>0</v>
      </c>
      <c r="O16" s="23"/>
      <c r="P16" s="26">
        <f t="shared" si="5"/>
        <v>0</v>
      </c>
      <c r="Q16" s="26">
        <f t="shared" si="19"/>
        <v>0</v>
      </c>
      <c r="R16" s="26">
        <f t="shared" si="20"/>
        <v>0</v>
      </c>
      <c r="S16" s="26">
        <f t="shared" si="21"/>
        <v>0</v>
      </c>
      <c r="T16" s="26">
        <f t="shared" si="6"/>
        <v>0</v>
      </c>
      <c r="U16" s="23"/>
      <c r="V16" s="28">
        <f t="shared" si="7"/>
        <v>0</v>
      </c>
      <c r="W16" s="28">
        <f t="shared" si="8"/>
        <v>0</v>
      </c>
      <c r="X16" s="23"/>
      <c r="Y16" s="28">
        <f t="shared" si="22"/>
        <v>0</v>
      </c>
      <c r="Z16" s="23"/>
      <c r="AA16" s="28">
        <f t="shared" si="23"/>
        <v>0</v>
      </c>
      <c r="AB16" s="28">
        <f t="shared" si="9"/>
        <v>0</v>
      </c>
      <c r="AC16" s="23"/>
      <c r="AD16" s="23">
        <v>0</v>
      </c>
      <c r="AE16" s="73">
        <f t="shared" si="10"/>
        <v>0</v>
      </c>
      <c r="AF16" s="27">
        <f t="shared" si="24"/>
        <v>0</v>
      </c>
      <c r="AG16" s="27">
        <f t="shared" si="25"/>
        <v>0</v>
      </c>
      <c r="AH16" s="27">
        <f t="shared" si="11"/>
        <v>0</v>
      </c>
      <c r="AI16" s="30">
        <f t="shared" si="12"/>
        <v>0</v>
      </c>
      <c r="AJ16" s="31"/>
      <c r="AK16" s="28">
        <f t="shared" si="13"/>
        <v>0</v>
      </c>
      <c r="AL16" s="28">
        <f t="shared" si="14"/>
        <v>0</v>
      </c>
      <c r="AM16" s="31"/>
      <c r="AN16" s="28">
        <f t="shared" si="15"/>
        <v>0</v>
      </c>
      <c r="AO16" s="31"/>
      <c r="AP16" s="28">
        <f t="shared" si="16"/>
        <v>0</v>
      </c>
      <c r="AQ16" s="28">
        <f t="shared" si="17"/>
        <v>0</v>
      </c>
      <c r="AR16" s="31"/>
      <c r="AS16" s="26">
        <f t="shared" si="18"/>
        <v>0</v>
      </c>
      <c r="AT16" s="43"/>
      <c r="AU16" s="43"/>
    </row>
    <row r="17" spans="1:47" x14ac:dyDescent="0.2">
      <c r="A17" s="20">
        <v>10</v>
      </c>
      <c r="B17" s="21"/>
      <c r="C17" s="22"/>
      <c r="D17" s="21">
        <v>5</v>
      </c>
      <c r="E17" s="23" t="s">
        <v>35</v>
      </c>
      <c r="F17" s="24"/>
      <c r="G17" s="24"/>
      <c r="H17" s="23"/>
      <c r="I17" s="25">
        <v>0.4</v>
      </c>
      <c r="J17" s="26">
        <f t="shared" si="0"/>
        <v>0</v>
      </c>
      <c r="K17" s="26">
        <f t="shared" si="1"/>
        <v>0</v>
      </c>
      <c r="L17" s="26">
        <f t="shared" si="2"/>
        <v>0</v>
      </c>
      <c r="M17" s="26">
        <f t="shared" si="3"/>
        <v>0</v>
      </c>
      <c r="N17" s="27">
        <f t="shared" si="4"/>
        <v>0</v>
      </c>
      <c r="O17" s="23"/>
      <c r="P17" s="26">
        <f t="shared" si="5"/>
        <v>0</v>
      </c>
      <c r="Q17" s="26">
        <f t="shared" si="19"/>
        <v>0</v>
      </c>
      <c r="R17" s="26">
        <f t="shared" si="20"/>
        <v>0</v>
      </c>
      <c r="S17" s="26">
        <f t="shared" si="21"/>
        <v>0</v>
      </c>
      <c r="T17" s="26">
        <f t="shared" si="6"/>
        <v>0</v>
      </c>
      <c r="U17" s="23"/>
      <c r="V17" s="28">
        <f t="shared" si="7"/>
        <v>0</v>
      </c>
      <c r="W17" s="28">
        <f t="shared" si="8"/>
        <v>0</v>
      </c>
      <c r="X17" s="23"/>
      <c r="Y17" s="28">
        <f t="shared" si="22"/>
        <v>0</v>
      </c>
      <c r="Z17" s="23"/>
      <c r="AA17" s="28">
        <f t="shared" si="23"/>
        <v>0</v>
      </c>
      <c r="AB17" s="28">
        <f t="shared" si="9"/>
        <v>0</v>
      </c>
      <c r="AC17" s="23"/>
      <c r="AD17" s="23">
        <v>0</v>
      </c>
      <c r="AE17" s="73">
        <f t="shared" si="10"/>
        <v>0</v>
      </c>
      <c r="AF17" s="27">
        <f t="shared" si="24"/>
        <v>0</v>
      </c>
      <c r="AG17" s="27">
        <f t="shared" si="25"/>
        <v>0</v>
      </c>
      <c r="AH17" s="27">
        <f t="shared" si="11"/>
        <v>0</v>
      </c>
      <c r="AI17" s="30">
        <f t="shared" si="12"/>
        <v>0</v>
      </c>
      <c r="AJ17" s="31"/>
      <c r="AK17" s="28">
        <f t="shared" si="13"/>
        <v>0</v>
      </c>
      <c r="AL17" s="28">
        <f t="shared" si="14"/>
        <v>0</v>
      </c>
      <c r="AM17" s="31"/>
      <c r="AN17" s="28">
        <f t="shared" si="15"/>
        <v>0</v>
      </c>
      <c r="AO17" s="31"/>
      <c r="AP17" s="28">
        <f t="shared" si="16"/>
        <v>0</v>
      </c>
      <c r="AQ17" s="28">
        <f t="shared" si="17"/>
        <v>0</v>
      </c>
      <c r="AR17" s="31"/>
      <c r="AS17" s="26">
        <f t="shared" si="18"/>
        <v>0</v>
      </c>
      <c r="AT17" s="43"/>
      <c r="AU17" s="43"/>
    </row>
    <row r="18" spans="1:47" x14ac:dyDescent="0.2">
      <c r="A18" s="20">
        <v>11</v>
      </c>
      <c r="B18" s="21"/>
      <c r="C18" s="22"/>
      <c r="D18" s="21">
        <v>5</v>
      </c>
      <c r="E18" s="23" t="s">
        <v>35</v>
      </c>
      <c r="F18" s="24"/>
      <c r="G18" s="24"/>
      <c r="H18" s="23"/>
      <c r="I18" s="25">
        <v>0.4</v>
      </c>
      <c r="J18" s="26">
        <f t="shared" si="0"/>
        <v>0</v>
      </c>
      <c r="K18" s="26">
        <f t="shared" si="1"/>
        <v>0</v>
      </c>
      <c r="L18" s="26">
        <f t="shared" si="2"/>
        <v>0</v>
      </c>
      <c r="M18" s="26">
        <f t="shared" si="3"/>
        <v>0</v>
      </c>
      <c r="N18" s="27">
        <f t="shared" si="4"/>
        <v>0</v>
      </c>
      <c r="O18" s="23"/>
      <c r="P18" s="26">
        <f t="shared" si="5"/>
        <v>0</v>
      </c>
      <c r="Q18" s="26">
        <f t="shared" si="19"/>
        <v>0</v>
      </c>
      <c r="R18" s="26">
        <f t="shared" si="20"/>
        <v>0</v>
      </c>
      <c r="S18" s="26">
        <f t="shared" si="21"/>
        <v>0</v>
      </c>
      <c r="T18" s="26">
        <f t="shared" si="6"/>
        <v>0</v>
      </c>
      <c r="U18" s="23"/>
      <c r="V18" s="28">
        <f t="shared" si="7"/>
        <v>0</v>
      </c>
      <c r="W18" s="28">
        <f t="shared" si="8"/>
        <v>0</v>
      </c>
      <c r="X18" s="23"/>
      <c r="Y18" s="28">
        <f t="shared" si="22"/>
        <v>0</v>
      </c>
      <c r="Z18" s="23"/>
      <c r="AA18" s="28">
        <f t="shared" si="23"/>
        <v>0</v>
      </c>
      <c r="AB18" s="28">
        <f t="shared" si="9"/>
        <v>0</v>
      </c>
      <c r="AC18" s="23"/>
      <c r="AD18" s="23">
        <v>0</v>
      </c>
      <c r="AE18" s="73">
        <f t="shared" si="10"/>
        <v>0</v>
      </c>
      <c r="AF18" s="27">
        <f t="shared" si="24"/>
        <v>0</v>
      </c>
      <c r="AG18" s="27">
        <f t="shared" si="25"/>
        <v>0</v>
      </c>
      <c r="AH18" s="27">
        <f t="shared" si="11"/>
        <v>0</v>
      </c>
      <c r="AI18" s="30">
        <f t="shared" si="12"/>
        <v>0</v>
      </c>
      <c r="AJ18" s="31"/>
      <c r="AK18" s="28">
        <f t="shared" si="13"/>
        <v>0</v>
      </c>
      <c r="AL18" s="28">
        <f t="shared" si="14"/>
        <v>0</v>
      </c>
      <c r="AM18" s="31"/>
      <c r="AN18" s="28">
        <f t="shared" si="15"/>
        <v>0</v>
      </c>
      <c r="AO18" s="31"/>
      <c r="AP18" s="28">
        <f t="shared" si="16"/>
        <v>0</v>
      </c>
      <c r="AQ18" s="28">
        <f t="shared" si="17"/>
        <v>0</v>
      </c>
      <c r="AR18" s="31"/>
      <c r="AS18" s="26">
        <f>SUM(M18,Q18:T18,V18:W18,Y18,AA18:AB18,AD18,AF18:AI18,AK18:AL18,AN18,AP18:AQ18)</f>
        <v>0</v>
      </c>
      <c r="AT18" s="43"/>
      <c r="AU18" s="43"/>
    </row>
    <row r="19" spans="1:47" x14ac:dyDescent="0.2">
      <c r="A19" s="20">
        <v>12</v>
      </c>
      <c r="B19" s="21"/>
      <c r="C19" s="22"/>
      <c r="D19" s="21">
        <v>5</v>
      </c>
      <c r="E19" s="23" t="s">
        <v>35</v>
      </c>
      <c r="F19" s="24"/>
      <c r="G19" s="24"/>
      <c r="H19" s="23"/>
      <c r="I19" s="25">
        <v>0.4</v>
      </c>
      <c r="J19" s="26">
        <f t="shared" si="0"/>
        <v>0</v>
      </c>
      <c r="K19" s="26">
        <f t="shared" si="1"/>
        <v>0</v>
      </c>
      <c r="L19" s="26">
        <f t="shared" si="2"/>
        <v>0</v>
      </c>
      <c r="M19" s="26">
        <f>ROUND(K19 + L19, 2)</f>
        <v>0</v>
      </c>
      <c r="N19" s="27">
        <f t="shared" si="4"/>
        <v>0</v>
      </c>
      <c r="O19" s="23"/>
      <c r="P19" s="26">
        <f t="shared" si="5"/>
        <v>0</v>
      </c>
      <c r="Q19" s="26">
        <f t="shared" si="19"/>
        <v>0</v>
      </c>
      <c r="R19" s="26">
        <f t="shared" si="20"/>
        <v>0</v>
      </c>
      <c r="S19" s="26">
        <f t="shared" si="21"/>
        <v>0</v>
      </c>
      <c r="T19" s="26">
        <f t="shared" si="6"/>
        <v>0</v>
      </c>
      <c r="U19" s="23"/>
      <c r="V19" s="28">
        <f t="shared" si="7"/>
        <v>0</v>
      </c>
      <c r="W19" s="28">
        <f t="shared" si="8"/>
        <v>0</v>
      </c>
      <c r="X19" s="23"/>
      <c r="Y19" s="28">
        <f t="shared" si="22"/>
        <v>0</v>
      </c>
      <c r="Z19" s="23"/>
      <c r="AA19" s="28">
        <f t="shared" si="23"/>
        <v>0</v>
      </c>
      <c r="AB19" s="28">
        <f t="shared" si="9"/>
        <v>0</v>
      </c>
      <c r="AC19" s="23"/>
      <c r="AD19" s="23">
        <v>0</v>
      </c>
      <c r="AE19" s="73">
        <f t="shared" si="10"/>
        <v>0</v>
      </c>
      <c r="AF19" s="27">
        <f t="shared" si="24"/>
        <v>0</v>
      </c>
      <c r="AG19" s="27">
        <f t="shared" si="25"/>
        <v>0</v>
      </c>
      <c r="AH19" s="27">
        <f t="shared" si="11"/>
        <v>0</v>
      </c>
      <c r="AI19" s="30">
        <f t="shared" si="12"/>
        <v>0</v>
      </c>
      <c r="AJ19" s="31"/>
      <c r="AK19" s="28">
        <f t="shared" si="13"/>
        <v>0</v>
      </c>
      <c r="AL19" s="28">
        <f t="shared" si="14"/>
        <v>0</v>
      </c>
      <c r="AM19" s="31"/>
      <c r="AN19" s="28">
        <f t="shared" si="15"/>
        <v>0</v>
      </c>
      <c r="AO19" s="31"/>
      <c r="AP19" s="28">
        <f t="shared" si="16"/>
        <v>0</v>
      </c>
      <c r="AQ19" s="28">
        <f t="shared" si="17"/>
        <v>0</v>
      </c>
      <c r="AR19" s="31"/>
      <c r="AS19" s="26">
        <f t="shared" si="18"/>
        <v>0</v>
      </c>
      <c r="AT19" s="43"/>
      <c r="AU19" s="43"/>
    </row>
    <row r="20" spans="1:47" x14ac:dyDescent="0.2">
      <c r="A20" s="20">
        <v>13</v>
      </c>
      <c r="B20" s="21"/>
      <c r="C20" s="22"/>
      <c r="D20" s="21">
        <v>5</v>
      </c>
      <c r="E20" s="23" t="s">
        <v>23</v>
      </c>
      <c r="F20" s="24"/>
      <c r="G20" s="24"/>
      <c r="H20" s="23"/>
      <c r="I20" s="25">
        <v>0.4</v>
      </c>
      <c r="J20" s="26">
        <f t="shared" si="0"/>
        <v>0</v>
      </c>
      <c r="K20" s="26">
        <f t="shared" si="1"/>
        <v>0</v>
      </c>
      <c r="L20" s="26">
        <f t="shared" si="2"/>
        <v>0</v>
      </c>
      <c r="M20" s="26">
        <f t="shared" si="3"/>
        <v>0</v>
      </c>
      <c r="N20" s="27">
        <f t="shared" si="4"/>
        <v>0</v>
      </c>
      <c r="O20" s="23"/>
      <c r="P20" s="26">
        <f t="shared" si="5"/>
        <v>0</v>
      </c>
      <c r="Q20" s="26">
        <f t="shared" si="19"/>
        <v>0</v>
      </c>
      <c r="R20" s="26">
        <f t="shared" si="20"/>
        <v>0</v>
      </c>
      <c r="S20" s="26">
        <f t="shared" si="21"/>
        <v>0</v>
      </c>
      <c r="T20" s="26">
        <f t="shared" si="6"/>
        <v>0</v>
      </c>
      <c r="U20" s="23"/>
      <c r="V20" s="28">
        <f t="shared" si="7"/>
        <v>0</v>
      </c>
      <c r="W20" s="28">
        <f t="shared" si="8"/>
        <v>0</v>
      </c>
      <c r="X20" s="23"/>
      <c r="Y20" s="28">
        <f t="shared" si="22"/>
        <v>0</v>
      </c>
      <c r="Z20" s="23"/>
      <c r="AA20" s="28">
        <f t="shared" si="23"/>
        <v>0</v>
      </c>
      <c r="AB20" s="28">
        <f t="shared" si="9"/>
        <v>0</v>
      </c>
      <c r="AC20" s="23"/>
      <c r="AD20" s="23">
        <v>0</v>
      </c>
      <c r="AE20" s="73">
        <f t="shared" si="10"/>
        <v>0</v>
      </c>
      <c r="AF20" s="27">
        <f t="shared" si="24"/>
        <v>0</v>
      </c>
      <c r="AG20" s="27">
        <f t="shared" si="25"/>
        <v>0</v>
      </c>
      <c r="AH20" s="27">
        <f t="shared" si="11"/>
        <v>0</v>
      </c>
      <c r="AI20" s="30">
        <f t="shared" si="12"/>
        <v>0</v>
      </c>
      <c r="AJ20" s="31"/>
      <c r="AK20" s="28">
        <f t="shared" si="13"/>
        <v>0</v>
      </c>
      <c r="AL20" s="28">
        <f t="shared" si="14"/>
        <v>0</v>
      </c>
      <c r="AM20" s="31"/>
      <c r="AN20" s="28">
        <f t="shared" si="15"/>
        <v>0</v>
      </c>
      <c r="AO20" s="31"/>
      <c r="AP20" s="28">
        <f t="shared" si="16"/>
        <v>0</v>
      </c>
      <c r="AQ20" s="28">
        <f t="shared" si="17"/>
        <v>0</v>
      </c>
      <c r="AR20" s="31"/>
      <c r="AS20" s="26">
        <f t="shared" si="18"/>
        <v>0</v>
      </c>
      <c r="AT20" s="43"/>
      <c r="AU20" s="43"/>
    </row>
    <row r="21" spans="1:47" x14ac:dyDescent="0.2">
      <c r="A21" s="20">
        <v>14</v>
      </c>
      <c r="B21" s="21"/>
      <c r="C21" s="22"/>
      <c r="D21" s="21">
        <v>5</v>
      </c>
      <c r="E21" s="23" t="s">
        <v>35</v>
      </c>
      <c r="F21" s="24"/>
      <c r="G21" s="24"/>
      <c r="H21" s="23"/>
      <c r="I21" s="25">
        <v>0.4</v>
      </c>
      <c r="J21" s="26">
        <f t="shared" si="0"/>
        <v>0</v>
      </c>
      <c r="K21" s="26">
        <f t="shared" si="1"/>
        <v>0</v>
      </c>
      <c r="L21" s="26">
        <f t="shared" si="2"/>
        <v>0</v>
      </c>
      <c r="M21" s="26">
        <f t="shared" si="3"/>
        <v>0</v>
      </c>
      <c r="N21" s="27">
        <f t="shared" si="4"/>
        <v>0</v>
      </c>
      <c r="O21" s="23"/>
      <c r="P21" s="26">
        <f t="shared" si="5"/>
        <v>0</v>
      </c>
      <c r="Q21" s="26">
        <f t="shared" si="19"/>
        <v>0</v>
      </c>
      <c r="R21" s="26">
        <f t="shared" si="20"/>
        <v>0</v>
      </c>
      <c r="S21" s="26">
        <f t="shared" si="21"/>
        <v>0</v>
      </c>
      <c r="T21" s="26">
        <f t="shared" si="6"/>
        <v>0</v>
      </c>
      <c r="U21" s="23"/>
      <c r="V21" s="28">
        <f t="shared" si="7"/>
        <v>0</v>
      </c>
      <c r="W21" s="28">
        <f t="shared" si="8"/>
        <v>0</v>
      </c>
      <c r="X21" s="23"/>
      <c r="Y21" s="28">
        <f t="shared" si="22"/>
        <v>0</v>
      </c>
      <c r="Z21" s="23"/>
      <c r="AA21" s="28">
        <f t="shared" si="23"/>
        <v>0</v>
      </c>
      <c r="AB21" s="28">
        <f t="shared" si="9"/>
        <v>0</v>
      </c>
      <c r="AC21" s="23"/>
      <c r="AD21" s="23">
        <v>0</v>
      </c>
      <c r="AE21" s="73">
        <f t="shared" si="10"/>
        <v>0</v>
      </c>
      <c r="AF21" s="27">
        <f t="shared" si="24"/>
        <v>0</v>
      </c>
      <c r="AG21" s="27">
        <f t="shared" si="25"/>
        <v>0</v>
      </c>
      <c r="AH21" s="27">
        <f t="shared" si="11"/>
        <v>0</v>
      </c>
      <c r="AI21" s="30">
        <f t="shared" si="12"/>
        <v>0</v>
      </c>
      <c r="AJ21" s="31"/>
      <c r="AK21" s="28">
        <f t="shared" si="13"/>
        <v>0</v>
      </c>
      <c r="AL21" s="28">
        <f t="shared" si="14"/>
        <v>0</v>
      </c>
      <c r="AM21" s="31"/>
      <c r="AN21" s="28">
        <f t="shared" si="15"/>
        <v>0</v>
      </c>
      <c r="AO21" s="31"/>
      <c r="AP21" s="28">
        <f t="shared" si="16"/>
        <v>0</v>
      </c>
      <c r="AQ21" s="28">
        <f t="shared" si="17"/>
        <v>0</v>
      </c>
      <c r="AR21" s="31"/>
      <c r="AS21" s="26">
        <f t="shared" si="18"/>
        <v>0</v>
      </c>
      <c r="AT21" s="43"/>
      <c r="AU21" s="43"/>
    </row>
    <row r="22" spans="1:47" x14ac:dyDescent="0.2">
      <c r="A22" s="20">
        <v>15</v>
      </c>
      <c r="B22" s="21"/>
      <c r="C22" s="22"/>
      <c r="D22" s="21">
        <v>5</v>
      </c>
      <c r="E22" s="23" t="s">
        <v>35</v>
      </c>
      <c r="F22" s="24"/>
      <c r="G22" s="24"/>
      <c r="H22" s="24"/>
      <c r="I22" s="25">
        <v>0.4</v>
      </c>
      <c r="J22" s="26">
        <f t="shared" si="0"/>
        <v>0</v>
      </c>
      <c r="K22" s="26">
        <f t="shared" si="1"/>
        <v>0</v>
      </c>
      <c r="L22" s="26">
        <f t="shared" si="2"/>
        <v>0</v>
      </c>
      <c r="M22" s="26">
        <f t="shared" si="3"/>
        <v>0</v>
      </c>
      <c r="N22" s="27">
        <f t="shared" si="4"/>
        <v>0</v>
      </c>
      <c r="O22" s="23"/>
      <c r="P22" s="26">
        <f t="shared" si="5"/>
        <v>0</v>
      </c>
      <c r="Q22" s="26">
        <f t="shared" si="19"/>
        <v>0</v>
      </c>
      <c r="R22" s="26">
        <f t="shared" si="20"/>
        <v>0</v>
      </c>
      <c r="S22" s="26">
        <f t="shared" si="21"/>
        <v>0</v>
      </c>
      <c r="T22" s="26">
        <f t="shared" si="6"/>
        <v>0</v>
      </c>
      <c r="U22" s="23"/>
      <c r="V22" s="28">
        <f t="shared" si="7"/>
        <v>0</v>
      </c>
      <c r="W22" s="28">
        <f t="shared" si="8"/>
        <v>0</v>
      </c>
      <c r="X22" s="23"/>
      <c r="Y22" s="28">
        <f t="shared" si="22"/>
        <v>0</v>
      </c>
      <c r="Z22" s="23"/>
      <c r="AA22" s="28">
        <f t="shared" si="23"/>
        <v>0</v>
      </c>
      <c r="AB22" s="28">
        <f t="shared" si="9"/>
        <v>0</v>
      </c>
      <c r="AC22" s="23"/>
      <c r="AD22" s="23">
        <v>0</v>
      </c>
      <c r="AE22" s="73">
        <f t="shared" si="10"/>
        <v>0</v>
      </c>
      <c r="AF22" s="27">
        <f t="shared" si="24"/>
        <v>0</v>
      </c>
      <c r="AG22" s="27">
        <f t="shared" si="25"/>
        <v>0</v>
      </c>
      <c r="AH22" s="27">
        <f t="shared" si="11"/>
        <v>0</v>
      </c>
      <c r="AI22" s="30">
        <f t="shared" si="12"/>
        <v>0</v>
      </c>
      <c r="AJ22" s="31"/>
      <c r="AK22" s="28">
        <f t="shared" si="13"/>
        <v>0</v>
      </c>
      <c r="AL22" s="28">
        <f t="shared" si="14"/>
        <v>0</v>
      </c>
      <c r="AM22" s="31"/>
      <c r="AN22" s="28">
        <f t="shared" si="15"/>
        <v>0</v>
      </c>
      <c r="AO22" s="31"/>
      <c r="AP22" s="28">
        <f t="shared" si="16"/>
        <v>0</v>
      </c>
      <c r="AQ22" s="28">
        <f t="shared" si="17"/>
        <v>0</v>
      </c>
      <c r="AR22" s="31"/>
      <c r="AS22" s="26">
        <f>SUM(M22,Q22:T22,V22:W22,Y22,AA22:AB22,AD22,AF22:AI22,AK22:AL22,AN22,AP22:AQ22)</f>
        <v>0</v>
      </c>
      <c r="AT22" s="43"/>
      <c r="AU22" s="43"/>
    </row>
    <row r="23" spans="1:47" x14ac:dyDescent="0.2">
      <c r="A23" s="20">
        <v>16</v>
      </c>
      <c r="B23" s="21"/>
      <c r="C23" s="22"/>
      <c r="D23" s="21">
        <v>5</v>
      </c>
      <c r="E23" s="23" t="s">
        <v>35</v>
      </c>
      <c r="F23" s="24"/>
      <c r="G23" s="24"/>
      <c r="H23" s="23"/>
      <c r="I23" s="25">
        <v>0.4</v>
      </c>
      <c r="J23" s="26">
        <f t="shared" si="0"/>
        <v>0</v>
      </c>
      <c r="K23" s="26">
        <f t="shared" si="1"/>
        <v>0</v>
      </c>
      <c r="L23" s="26">
        <f t="shared" si="2"/>
        <v>0</v>
      </c>
      <c r="M23" s="26">
        <f t="shared" si="3"/>
        <v>0</v>
      </c>
      <c r="N23" s="27">
        <f t="shared" si="4"/>
        <v>0</v>
      </c>
      <c r="O23" s="23"/>
      <c r="P23" s="26">
        <f t="shared" si="5"/>
        <v>0</v>
      </c>
      <c r="Q23" s="26">
        <f t="shared" si="19"/>
        <v>0</v>
      </c>
      <c r="R23" s="26">
        <f t="shared" si="20"/>
        <v>0</v>
      </c>
      <c r="S23" s="26">
        <f t="shared" si="21"/>
        <v>0</v>
      </c>
      <c r="T23" s="26">
        <f>IF(D23=5, IF(EXACT(E23,"сл. 1959"), ROUND($T$6*P23, 2),0),0)</f>
        <v>0</v>
      </c>
      <c r="U23" s="23"/>
      <c r="V23" s="28">
        <f t="shared" si="7"/>
        <v>0</v>
      </c>
      <c r="W23" s="28">
        <f t="shared" si="8"/>
        <v>0</v>
      </c>
      <c r="X23" s="23"/>
      <c r="Y23" s="28">
        <f t="shared" si="22"/>
        <v>0</v>
      </c>
      <c r="Z23" s="23"/>
      <c r="AA23" s="28">
        <f t="shared" si="23"/>
        <v>0</v>
      </c>
      <c r="AB23" s="28">
        <f t="shared" si="9"/>
        <v>0</v>
      </c>
      <c r="AC23" s="23"/>
      <c r="AD23" s="23">
        <v>0</v>
      </c>
      <c r="AE23" s="73">
        <f t="shared" si="10"/>
        <v>0</v>
      </c>
      <c r="AF23" s="27">
        <f t="shared" si="24"/>
        <v>0</v>
      </c>
      <c r="AG23" s="27">
        <f t="shared" si="25"/>
        <v>0</v>
      </c>
      <c r="AH23" s="27">
        <f t="shared" si="11"/>
        <v>0</v>
      </c>
      <c r="AI23" s="30">
        <f t="shared" si="12"/>
        <v>0</v>
      </c>
      <c r="AJ23" s="31"/>
      <c r="AK23" s="28">
        <f t="shared" si="13"/>
        <v>0</v>
      </c>
      <c r="AL23" s="28">
        <f t="shared" si="14"/>
        <v>0</v>
      </c>
      <c r="AM23" s="31"/>
      <c r="AN23" s="28">
        <f t="shared" si="15"/>
        <v>0</v>
      </c>
      <c r="AO23" s="31"/>
      <c r="AP23" s="28">
        <f t="shared" si="16"/>
        <v>0</v>
      </c>
      <c r="AQ23" s="28">
        <f t="shared" si="17"/>
        <v>0</v>
      </c>
      <c r="AR23" s="31"/>
      <c r="AS23" s="26">
        <f t="shared" si="18"/>
        <v>0</v>
      </c>
      <c r="AT23" s="43"/>
      <c r="AU23" s="43"/>
    </row>
    <row r="24" spans="1:47" x14ac:dyDescent="0.2">
      <c r="A24" s="20">
        <v>17</v>
      </c>
      <c r="B24" s="21"/>
      <c r="C24" s="22"/>
      <c r="D24" s="21">
        <v>5</v>
      </c>
      <c r="E24" s="23" t="s">
        <v>23</v>
      </c>
      <c r="F24" s="24"/>
      <c r="G24" s="24"/>
      <c r="H24" s="23"/>
      <c r="I24" s="25">
        <v>0.4</v>
      </c>
      <c r="J24" s="26">
        <f t="shared" si="0"/>
        <v>0</v>
      </c>
      <c r="K24" s="26">
        <f t="shared" si="1"/>
        <v>0</v>
      </c>
      <c r="L24" s="26">
        <f t="shared" si="2"/>
        <v>0</v>
      </c>
      <c r="M24" s="26">
        <f t="shared" si="3"/>
        <v>0</v>
      </c>
      <c r="N24" s="27">
        <f t="shared" si="4"/>
        <v>0</v>
      </c>
      <c r="O24" s="23"/>
      <c r="P24" s="26">
        <f t="shared" si="5"/>
        <v>0</v>
      </c>
      <c r="Q24" s="26">
        <f t="shared" si="19"/>
        <v>0</v>
      </c>
      <c r="R24" s="26">
        <f t="shared" si="20"/>
        <v>0</v>
      </c>
      <c r="S24" s="26">
        <f t="shared" si="21"/>
        <v>0</v>
      </c>
      <c r="T24" s="26">
        <f t="shared" si="6"/>
        <v>0</v>
      </c>
      <c r="U24" s="23"/>
      <c r="V24" s="28">
        <f t="shared" si="7"/>
        <v>0</v>
      </c>
      <c r="W24" s="28">
        <f t="shared" si="8"/>
        <v>0</v>
      </c>
      <c r="X24" s="23"/>
      <c r="Y24" s="28">
        <f t="shared" si="22"/>
        <v>0</v>
      </c>
      <c r="Z24" s="23"/>
      <c r="AA24" s="28">
        <f t="shared" si="23"/>
        <v>0</v>
      </c>
      <c r="AB24" s="28">
        <f t="shared" si="9"/>
        <v>0</v>
      </c>
      <c r="AC24" s="23"/>
      <c r="AD24" s="23">
        <v>0</v>
      </c>
      <c r="AE24" s="73">
        <f t="shared" si="10"/>
        <v>0</v>
      </c>
      <c r="AF24" s="27">
        <f t="shared" si="24"/>
        <v>0</v>
      </c>
      <c r="AG24" s="27">
        <f t="shared" si="25"/>
        <v>0</v>
      </c>
      <c r="AH24" s="27">
        <f t="shared" si="11"/>
        <v>0</v>
      </c>
      <c r="AI24" s="30">
        <f t="shared" si="12"/>
        <v>0</v>
      </c>
      <c r="AJ24" s="31"/>
      <c r="AK24" s="28">
        <f t="shared" si="13"/>
        <v>0</v>
      </c>
      <c r="AL24" s="28">
        <f t="shared" si="14"/>
        <v>0</v>
      </c>
      <c r="AM24" s="31"/>
      <c r="AN24" s="28">
        <f t="shared" si="15"/>
        <v>0</v>
      </c>
      <c r="AO24" s="31"/>
      <c r="AP24" s="28">
        <f t="shared" si="16"/>
        <v>0</v>
      </c>
      <c r="AQ24" s="28">
        <f t="shared" si="17"/>
        <v>0</v>
      </c>
      <c r="AR24" s="31"/>
      <c r="AS24" s="26">
        <f t="shared" si="18"/>
        <v>0</v>
      </c>
      <c r="AT24" s="43"/>
      <c r="AU24" s="43"/>
    </row>
    <row r="25" spans="1:47" x14ac:dyDescent="0.2">
      <c r="A25" s="33"/>
      <c r="B25" s="34"/>
      <c r="C25" s="35" t="s">
        <v>24</v>
      </c>
      <c r="D25" s="34"/>
      <c r="E25" s="36"/>
      <c r="F25" s="31">
        <f>SUM(F8:F24)</f>
        <v>0</v>
      </c>
      <c r="G25" s="31">
        <f>SUM(G8:G24)</f>
        <v>0</v>
      </c>
      <c r="H25" s="31"/>
      <c r="I25" s="37"/>
      <c r="J25" s="26">
        <f t="shared" ref="J25:AS25" si="26">SUM(J8:J24)</f>
        <v>0</v>
      </c>
      <c r="K25" s="26">
        <f t="shared" si="26"/>
        <v>0</v>
      </c>
      <c r="L25" s="26">
        <f t="shared" si="26"/>
        <v>0</v>
      </c>
      <c r="M25" s="26">
        <f t="shared" si="26"/>
        <v>0</v>
      </c>
      <c r="N25" s="31">
        <f t="shared" si="26"/>
        <v>0</v>
      </c>
      <c r="O25" s="31">
        <f t="shared" si="26"/>
        <v>0</v>
      </c>
      <c r="P25" s="26">
        <f t="shared" si="26"/>
        <v>0</v>
      </c>
      <c r="Q25" s="31">
        <f>SUM(Q8:Q24)</f>
        <v>0</v>
      </c>
      <c r="R25" s="31">
        <f t="shared" si="26"/>
        <v>0</v>
      </c>
      <c r="S25" s="26">
        <f t="shared" si="26"/>
        <v>0</v>
      </c>
      <c r="T25" s="26">
        <f>SUM(T8:T24)</f>
        <v>0</v>
      </c>
      <c r="U25" s="31">
        <f t="shared" si="26"/>
        <v>0</v>
      </c>
      <c r="V25" s="31">
        <f t="shared" si="26"/>
        <v>0</v>
      </c>
      <c r="W25" s="26">
        <f t="shared" si="26"/>
        <v>0</v>
      </c>
      <c r="X25" s="31">
        <f t="shared" si="26"/>
        <v>0</v>
      </c>
      <c r="Y25" s="26">
        <f t="shared" si="26"/>
        <v>0</v>
      </c>
      <c r="Z25" s="31">
        <f t="shared" si="26"/>
        <v>0</v>
      </c>
      <c r="AA25" s="31">
        <f t="shared" si="26"/>
        <v>0</v>
      </c>
      <c r="AB25" s="26">
        <f t="shared" si="26"/>
        <v>0</v>
      </c>
      <c r="AC25" s="31">
        <f t="shared" si="26"/>
        <v>0</v>
      </c>
      <c r="AD25" s="26">
        <f t="shared" si="26"/>
        <v>0</v>
      </c>
      <c r="AE25" s="26">
        <f t="shared" si="26"/>
        <v>0</v>
      </c>
      <c r="AF25" s="26">
        <f t="shared" si="26"/>
        <v>0</v>
      </c>
      <c r="AG25" s="26">
        <f t="shared" si="26"/>
        <v>0</v>
      </c>
      <c r="AH25" s="26">
        <f t="shared" si="26"/>
        <v>0</v>
      </c>
      <c r="AI25" s="26">
        <f t="shared" si="26"/>
        <v>0</v>
      </c>
      <c r="AJ25" s="31">
        <f t="shared" si="26"/>
        <v>0</v>
      </c>
      <c r="AK25" s="31">
        <f t="shared" si="26"/>
        <v>0</v>
      </c>
      <c r="AL25" s="26">
        <f t="shared" si="26"/>
        <v>0</v>
      </c>
      <c r="AM25" s="31">
        <f t="shared" si="26"/>
        <v>0</v>
      </c>
      <c r="AN25" s="26">
        <f t="shared" si="26"/>
        <v>0</v>
      </c>
      <c r="AO25" s="31">
        <f t="shared" si="26"/>
        <v>0</v>
      </c>
      <c r="AP25" s="31">
        <f t="shared" si="26"/>
        <v>0</v>
      </c>
      <c r="AQ25" s="26">
        <f t="shared" si="26"/>
        <v>0</v>
      </c>
      <c r="AR25" s="31">
        <f t="shared" si="26"/>
        <v>0</v>
      </c>
      <c r="AS25" s="26">
        <f t="shared" si="26"/>
        <v>0</v>
      </c>
      <c r="AT25" s="43"/>
      <c r="AU25" s="43"/>
    </row>
    <row r="28" spans="1:47" s="6" customFormat="1" ht="15" x14ac:dyDescent="0.25">
      <c r="A28" s="38" t="s">
        <v>33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</row>
    <row r="29" spans="1:47" s="7" customFormat="1" ht="17.25" customHeight="1" x14ac:dyDescent="0.25">
      <c r="A29" s="39" t="s">
        <v>32</v>
      </c>
      <c r="B29" s="70"/>
      <c r="C29" s="12"/>
      <c r="D29" s="70"/>
      <c r="E29" s="7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T29" s="8"/>
      <c r="AU29" s="8"/>
    </row>
    <row r="30" spans="1:47" s="7" customFormat="1" ht="15" x14ac:dyDescent="0.25">
      <c r="A30" s="3" t="s">
        <v>38</v>
      </c>
      <c r="B30" s="70"/>
      <c r="C30" s="12"/>
      <c r="D30" s="70"/>
      <c r="E30" s="70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T30" s="8"/>
      <c r="AU30" s="8"/>
    </row>
    <row r="31" spans="1:47" s="7" customFormat="1" ht="15" x14ac:dyDescent="0.25">
      <c r="A31" s="3" t="s">
        <v>39</v>
      </c>
      <c r="B31" s="70"/>
      <c r="C31" s="12"/>
      <c r="D31" s="70"/>
      <c r="E31" s="70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T31" s="8"/>
      <c r="AU31" s="8"/>
    </row>
    <row r="32" spans="1:47" s="7" customFormat="1" ht="15" x14ac:dyDescent="0.25">
      <c r="A32" s="3" t="s">
        <v>37</v>
      </c>
      <c r="B32" s="70"/>
      <c r="C32" s="12"/>
      <c r="D32" s="70"/>
      <c r="E32" s="70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T32" s="8"/>
      <c r="AU32" s="8"/>
    </row>
    <row r="33" spans="1:47" s="7" customFormat="1" ht="15" x14ac:dyDescent="0.25">
      <c r="A33" s="3" t="s">
        <v>40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4"/>
      <c r="Z33" s="4"/>
      <c r="AA33" s="12"/>
      <c r="AT33" s="8"/>
      <c r="AU33" s="8"/>
    </row>
  </sheetData>
  <mergeCells count="34">
    <mergeCell ref="AF4:AJ4"/>
    <mergeCell ref="AK4:AM4"/>
    <mergeCell ref="AN4:AO5"/>
    <mergeCell ref="AP4:AR4"/>
    <mergeCell ref="Q5:R5"/>
    <mergeCell ref="S5:T5"/>
    <mergeCell ref="AF5:AG5"/>
    <mergeCell ref="AH5:AI5"/>
    <mergeCell ref="P3:P6"/>
    <mergeCell ref="Q3:AC3"/>
    <mergeCell ref="AD3:AD6"/>
    <mergeCell ref="AE3:AE6"/>
    <mergeCell ref="AF3:AR3"/>
    <mergeCell ref="AS3:AS6"/>
    <mergeCell ref="Q4:U4"/>
    <mergeCell ref="V4:X4"/>
    <mergeCell ref="Y4:Z5"/>
    <mergeCell ref="AA4:AC4"/>
    <mergeCell ref="J3:J6"/>
    <mergeCell ref="K3:K6"/>
    <mergeCell ref="L3:L6"/>
    <mergeCell ref="M3:M6"/>
    <mergeCell ref="N3:N6"/>
    <mergeCell ref="O3:O6"/>
    <mergeCell ref="L1:AB1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dataValidations count="1">
    <dataValidation type="list" allowBlank="1" showInputMessage="1" showErrorMessage="1" sqref="E8:E24">
      <formula1>$AV$2:$AV$3</formula1>
    </dataValidation>
  </dataValidations>
  <pageMargins left="0.7" right="0.7" top="0.75" bottom="0.75" header="0.3" footer="0.3"/>
  <pageSetup paperSize="9" orientation="portrait" r:id="rId1"/>
  <headerFooter>
    <oddHeader xml:space="preserve">&amp;LДържавен фонд „Земеделие”
Разплащателна агенция
Дирекция „ОППМРСР”&amp;CПриложение 9-20
Работен лист за заплати
&amp;RВерсия 02
стр. &amp;P от &amp;N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'\\Sun\authorization$\MM\ODITI\21 RD 20 01\утвърден план\II.8 дадено за съгл от одита и правна\одобрено\izmeneni\[Raboten list za zaplati-PMS -версия 02 за съгласуване.xlsx]Sheet1'!#REF!</xm:f>
          </x14:formula1>
          <xm:sqref>AV2:AV3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01.04.2022</vt:lpstr>
      <vt:lpstr>01.01.2024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Hristova Stamenova</dc:creator>
  <cp:lastModifiedBy>Diana Hristova Stamenova</cp:lastModifiedBy>
  <dcterms:created xsi:type="dcterms:W3CDTF">2021-08-10T10:45:26Z</dcterms:created>
  <dcterms:modified xsi:type="dcterms:W3CDTF">2024-03-12T11:24:47Z</dcterms:modified>
</cp:coreProperties>
</file>