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КЛ изчисления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0" l="1"/>
  <c r="M24" i="10"/>
  <c r="M25" i="10"/>
  <c r="M26" i="10"/>
  <c r="M27" i="10"/>
  <c r="M28" i="10"/>
  <c r="Q27" i="10" l="1"/>
  <c r="Q25" i="10"/>
  <c r="Q23" i="10"/>
  <c r="N25" i="10" l="1"/>
  <c r="N26" i="10"/>
  <c r="N27" i="10"/>
  <c r="N28" i="10"/>
  <c r="L26" i="10"/>
  <c r="L27" i="10"/>
  <c r="L28" i="10"/>
  <c r="K26" i="10"/>
  <c r="K27" i="10"/>
  <c r="K28" i="10"/>
  <c r="I26" i="10"/>
  <c r="I27" i="10"/>
  <c r="I28" i="10"/>
  <c r="AI26" i="10"/>
  <c r="AI27" i="10"/>
  <c r="AI28" i="10"/>
  <c r="AF26" i="10"/>
  <c r="AF27" i="10"/>
  <c r="AF28" i="10"/>
  <c r="O27" i="10" l="1"/>
  <c r="R27" i="10" s="1"/>
  <c r="N24" i="10"/>
  <c r="Q10" i="10" l="1"/>
  <c r="Q11" i="10"/>
  <c r="Q12" i="10"/>
  <c r="Q13" i="10"/>
  <c r="Q14" i="10"/>
  <c r="Q15" i="10"/>
  <c r="Q16" i="10"/>
  <c r="Q17" i="10"/>
  <c r="Q18" i="10"/>
  <c r="Q19" i="10"/>
  <c r="Q20" i="10"/>
  <c r="Q21" i="10"/>
  <c r="Q22" i="10"/>
  <c r="Q29" i="10"/>
  <c r="Q30" i="10"/>
  <c r="Q31" i="10"/>
  <c r="Q32" i="10"/>
  <c r="Q33" i="10"/>
  <c r="Q34" i="10"/>
  <c r="K30" i="10" l="1"/>
  <c r="O30" i="10" s="1"/>
  <c r="L30" i="10"/>
  <c r="M30" i="10"/>
  <c r="N30" i="10"/>
  <c r="L32" i="10"/>
  <c r="M32" i="10"/>
  <c r="N32" i="10"/>
  <c r="K32" i="10"/>
  <c r="O32" i="10" s="1"/>
  <c r="N34" i="10"/>
  <c r="L34" i="10"/>
  <c r="K34" i="10"/>
  <c r="I34" i="10"/>
  <c r="AI32" i="10"/>
  <c r="AF32" i="10"/>
  <c r="AI30" i="10"/>
  <c r="AF30" i="10"/>
  <c r="K19" i="10"/>
  <c r="O19" i="10" s="1"/>
  <c r="L19" i="10"/>
  <c r="M19" i="10"/>
  <c r="N19" i="10"/>
  <c r="K20" i="10"/>
  <c r="O20" i="10" s="1"/>
  <c r="L20" i="10"/>
  <c r="N20" i="10"/>
  <c r="K10" i="10"/>
  <c r="O10" i="10" s="1"/>
  <c r="L10" i="10"/>
  <c r="M10" i="10"/>
  <c r="N10" i="10"/>
  <c r="K11" i="10"/>
  <c r="O11" i="10" s="1"/>
  <c r="L11" i="10"/>
  <c r="N11" i="10"/>
  <c r="K12" i="10"/>
  <c r="O12" i="10" s="1"/>
  <c r="L12" i="10"/>
  <c r="N12" i="10"/>
  <c r="K13" i="10"/>
  <c r="O13" i="10" s="1"/>
  <c r="L13" i="10"/>
  <c r="N13" i="10"/>
  <c r="K14" i="10"/>
  <c r="L14" i="10"/>
  <c r="N14" i="10"/>
  <c r="O14" i="10"/>
  <c r="K15" i="10"/>
  <c r="O15" i="10" s="1"/>
  <c r="L15" i="10"/>
  <c r="N15" i="10"/>
  <c r="K16" i="10"/>
  <c r="O16" i="10" s="1"/>
  <c r="L16" i="10"/>
  <c r="N16" i="10"/>
  <c r="K17" i="10"/>
  <c r="O17" i="10" s="1"/>
  <c r="L17" i="10"/>
  <c r="N17" i="10"/>
  <c r="I11" i="10"/>
  <c r="M11" i="10" s="1"/>
  <c r="I12" i="10"/>
  <c r="M12" i="10" s="1"/>
  <c r="R12" i="10" s="1"/>
  <c r="I13" i="10"/>
  <c r="M13" i="10" s="1"/>
  <c r="I14" i="10"/>
  <c r="M14" i="10" s="1"/>
  <c r="I15" i="10"/>
  <c r="M15" i="10" s="1"/>
  <c r="I16" i="10"/>
  <c r="M16" i="10" s="1"/>
  <c r="I17" i="10"/>
  <c r="M17" i="10" s="1"/>
  <c r="K18" i="10"/>
  <c r="O18" i="10" s="1"/>
  <c r="L18" i="10"/>
  <c r="N18" i="10"/>
  <c r="K21" i="10"/>
  <c r="O21" i="10" s="1"/>
  <c r="L21" i="10"/>
  <c r="N21" i="10"/>
  <c r="K22" i="10"/>
  <c r="L22" i="10"/>
  <c r="N22" i="10"/>
  <c r="O22" i="10"/>
  <c r="K23" i="10"/>
  <c r="L23" i="10"/>
  <c r="N23" i="10"/>
  <c r="K24" i="10"/>
  <c r="L24" i="10"/>
  <c r="K25" i="10"/>
  <c r="L25" i="10"/>
  <c r="K29" i="10"/>
  <c r="L29" i="10"/>
  <c r="N29" i="10"/>
  <c r="O29" i="10"/>
  <c r="K31" i="10"/>
  <c r="O31" i="10" s="1"/>
  <c r="L31" i="10"/>
  <c r="N31" i="10"/>
  <c r="K33" i="10"/>
  <c r="L33" i="10"/>
  <c r="N33" i="10"/>
  <c r="O33" i="10"/>
  <c r="AI19" i="10"/>
  <c r="AF19" i="10"/>
  <c r="AI17" i="10"/>
  <c r="AF17" i="10"/>
  <c r="AI15" i="10"/>
  <c r="AF15" i="10"/>
  <c r="AI10" i="10"/>
  <c r="AI11" i="10"/>
  <c r="AI12" i="10"/>
  <c r="AI13" i="10"/>
  <c r="AF10" i="10"/>
  <c r="AF11" i="10"/>
  <c r="AF12" i="10"/>
  <c r="AF13" i="10"/>
  <c r="R13" i="10" l="1"/>
  <c r="R17" i="10"/>
  <c r="R14" i="10"/>
  <c r="R16" i="10"/>
  <c r="R11" i="10"/>
  <c r="R10" i="10"/>
  <c r="R32" i="10"/>
  <c r="R15" i="10"/>
  <c r="R30" i="10"/>
  <c r="R19" i="10"/>
  <c r="Q9" i="10"/>
  <c r="I9" i="10" l="1"/>
  <c r="AF16" i="10" l="1"/>
  <c r="AI16" i="10"/>
  <c r="AJ16" i="10"/>
  <c r="AK16" i="10"/>
  <c r="AL16" i="10"/>
  <c r="AM16" i="10"/>
  <c r="AM14" i="10"/>
  <c r="AM18" i="10"/>
  <c r="AM20" i="10"/>
  <c r="AM21" i="10"/>
  <c r="AM22" i="10"/>
  <c r="AM23" i="10"/>
  <c r="AM24" i="10"/>
  <c r="AM25" i="10"/>
  <c r="AM29" i="10"/>
  <c r="AM31" i="10"/>
  <c r="AM33" i="10"/>
  <c r="AM34" i="10"/>
  <c r="AL14" i="10"/>
  <c r="AL18" i="10"/>
  <c r="AL20" i="10"/>
  <c r="AL21" i="10"/>
  <c r="AL22" i="10"/>
  <c r="AL23" i="10"/>
  <c r="AL24" i="10"/>
  <c r="AL25" i="10"/>
  <c r="AL29" i="10"/>
  <c r="AL31" i="10"/>
  <c r="AL33" i="10"/>
  <c r="AL34" i="10"/>
  <c r="AK14" i="10"/>
  <c r="AK18" i="10"/>
  <c r="AK20" i="10"/>
  <c r="AK21" i="10"/>
  <c r="AK22" i="10"/>
  <c r="AK23" i="10"/>
  <c r="AK24" i="10"/>
  <c r="AK25" i="10"/>
  <c r="AK29" i="10"/>
  <c r="AK31" i="10"/>
  <c r="AK33" i="10"/>
  <c r="AK34" i="10"/>
  <c r="AJ14" i="10"/>
  <c r="AJ18" i="10"/>
  <c r="AJ20" i="10"/>
  <c r="AJ21" i="10"/>
  <c r="AJ22" i="10"/>
  <c r="AJ23" i="10"/>
  <c r="AJ24" i="10"/>
  <c r="AJ25" i="10"/>
  <c r="AJ29" i="10"/>
  <c r="AJ31" i="10"/>
  <c r="AJ33" i="10"/>
  <c r="AJ34" i="10"/>
  <c r="AI14" i="10"/>
  <c r="AI18" i="10"/>
  <c r="AI20" i="10"/>
  <c r="AI21" i="10"/>
  <c r="AI22" i="10"/>
  <c r="AI23" i="10"/>
  <c r="AI24" i="10"/>
  <c r="AI25" i="10"/>
  <c r="AI29" i="10"/>
  <c r="AI31" i="10"/>
  <c r="AI33" i="10"/>
  <c r="AI34" i="10"/>
  <c r="AF14" i="10"/>
  <c r="AF18" i="10"/>
  <c r="AF20" i="10"/>
  <c r="AF21" i="10"/>
  <c r="AF22" i="10"/>
  <c r="AF23" i="10"/>
  <c r="AF24" i="10"/>
  <c r="AF25" i="10"/>
  <c r="AF29" i="10"/>
  <c r="AF31" i="10"/>
  <c r="AF33" i="10"/>
  <c r="AF34" i="10"/>
  <c r="AF9" i="10"/>
  <c r="AI9" i="10"/>
  <c r="AJ9" i="10"/>
  <c r="AK9" i="10"/>
  <c r="AL9" i="10"/>
  <c r="AM9" i="10"/>
  <c r="I18" i="10"/>
  <c r="M18" i="10" s="1"/>
  <c r="R18" i="10" s="1"/>
  <c r="I24" i="10"/>
  <c r="I25" i="10"/>
  <c r="I23" i="10"/>
  <c r="I22" i="10"/>
  <c r="M22" i="10" s="1"/>
  <c r="R22" i="10" s="1"/>
  <c r="I21" i="10"/>
  <c r="M21" i="10" s="1"/>
  <c r="R21" i="10" s="1"/>
  <c r="I20" i="10"/>
  <c r="M20" i="10" s="1"/>
  <c r="R20" i="10" s="1"/>
  <c r="K9" i="10"/>
  <c r="I31" i="10"/>
  <c r="M31" i="10" s="1"/>
  <c r="R31" i="10" s="1"/>
  <c r="I33" i="10"/>
  <c r="M33" i="10" s="1"/>
  <c r="R33" i="10" s="1"/>
  <c r="L9" i="10"/>
  <c r="N9" i="10"/>
  <c r="I29" i="10"/>
  <c r="M29" i="10" s="1"/>
  <c r="R29" i="10" s="1"/>
  <c r="O25" i="10" l="1"/>
  <c r="R25" i="10" s="1"/>
  <c r="O23" i="10"/>
  <c r="R23" i="10" s="1"/>
  <c r="N36" i="10"/>
  <c r="L36" i="10"/>
  <c r="L40" i="10" l="1"/>
  <c r="L47" i="10"/>
  <c r="M34" i="10" l="1"/>
  <c r="D36" i="10" l="1"/>
  <c r="O34" i="10"/>
  <c r="R34" i="10" s="1"/>
  <c r="O9" i="10"/>
  <c r="M9" i="10"/>
  <c r="R9" i="10" l="1"/>
  <c r="M36" i="10"/>
  <c r="O36" i="10"/>
  <c r="P9" i="10" l="1"/>
  <c r="Q36" i="10"/>
  <c r="R36" i="10"/>
  <c r="T9" i="10" l="1"/>
  <c r="L41" i="10"/>
  <c r="L42" i="10" s="1"/>
  <c r="S9" i="10"/>
  <c r="L48" i="10" s="1"/>
  <c r="L49" i="10" s="1"/>
  <c r="L50" i="10" l="1"/>
</calcChain>
</file>

<file path=xl/comments1.xml><?xml version="1.0" encoding="utf-8"?>
<comments xmlns="http://schemas.openxmlformats.org/spreadsheetml/2006/main">
  <authors>
    <author>Author</author>
  </authors>
  <commentList>
    <comment ref="U23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Обща стойност на финансовата помощ от двата доставчика</t>
        </r>
      </text>
    </comment>
    <comment ref="AG35" authorId="0" shapeId="0">
      <text>
        <r>
          <rPr>
            <b/>
            <sz val="9"/>
            <color indexed="81"/>
            <rFont val="Segoe UI"/>
            <family val="2"/>
            <charset val="204"/>
          </rPr>
          <t>Author:</t>
        </r>
        <r>
          <rPr>
            <sz val="9"/>
            <color indexed="81"/>
            <rFont val="Segoe UI"/>
            <family val="2"/>
            <charset val="204"/>
          </rPr>
          <t xml:space="preserve">
Проверка дали кандидата е регистриран по ДДС
</t>
        </r>
      </text>
    </comment>
  </commentList>
</comments>
</file>

<file path=xl/sharedStrings.xml><?xml version="1.0" encoding="utf-8"?>
<sst xmlns="http://schemas.openxmlformats.org/spreadsheetml/2006/main" count="79" uniqueCount="76">
  <si>
    <t>Вид на инвестицията</t>
  </si>
  <si>
    <t>брой</t>
  </si>
  <si>
    <t>ОБЩО</t>
  </si>
  <si>
    <t>Обща стойност без ДДС</t>
  </si>
  <si>
    <t>Финансова помощ</t>
  </si>
  <si>
    <t>Ед. цена без ДДС</t>
  </si>
  <si>
    <t>Брой</t>
  </si>
  <si>
    <t>Максимален размер на кредита</t>
  </si>
  <si>
    <t>ДА</t>
  </si>
  <si>
    <t>НЕ</t>
  </si>
  <si>
    <t>Ед. Цена без ддс по договор</t>
  </si>
  <si>
    <t>минимална стойност без ДДС</t>
  </si>
  <si>
    <t>минимална стойност с ДДС</t>
  </si>
  <si>
    <t>!!! СЛУЖЕБНИ ПОЛЕТА !!!</t>
  </si>
  <si>
    <t>Мин. Брой</t>
  </si>
  <si>
    <t>Данни от договорите с доставчиците</t>
  </si>
  <si>
    <t>Инструкции за попълване:</t>
  </si>
  <si>
    <t>Резултат контрола доставчик</t>
  </si>
  <si>
    <t>Отговори контрола доставчик</t>
  </si>
  <si>
    <t xml:space="preserve">Сума по запис на заповед </t>
  </si>
  <si>
    <t>Дата:</t>
  </si>
  <si>
    <t>Система прикачен инвентар</t>
  </si>
  <si>
    <t>Пчеларско ремарке</t>
  </si>
  <si>
    <t>Пчеларска платформа</t>
  </si>
  <si>
    <t>Данни от договора за финансова помощ</t>
  </si>
  <si>
    <t>Одобрена финансова помощ</t>
  </si>
  <si>
    <t>Необходимо собств. участие</t>
  </si>
  <si>
    <t>Размер на инвестиционните разходи</t>
  </si>
  <si>
    <t>Размер на собственото участие</t>
  </si>
  <si>
    <t>Неплатено собствено участие</t>
  </si>
  <si>
    <t>Изготвил: име и подпис</t>
  </si>
  <si>
    <t xml:space="preserve">3. В лявата част на таблицата се попълват данните от договора за финансова помощ. </t>
  </si>
  <si>
    <t>Ед. цена без ДДС, след редукция</t>
  </si>
  <si>
    <t>Ед. цена с ДДС, след редукция</t>
  </si>
  <si>
    <t>Обща стойност без ДДС, след редукция</t>
  </si>
  <si>
    <t>Общо инвестиционни разходи, след редукция</t>
  </si>
  <si>
    <t>Кошер Фарар комплект, с части на комплекта - 4 корпуса, дъно, капак, покривна табла</t>
  </si>
  <si>
    <t>Отделни нови части от окомплектовката на кошерите за подмяна на стари негодни (Доставчик 1)</t>
  </si>
  <si>
    <t>Отделни нови части от окомплектовката на кошерите за подмяна на стари негодни (Доставчик 2)</t>
  </si>
  <si>
    <t>Отводки (Доставчик 1)</t>
  </si>
  <si>
    <t>Отводки (Доставчик 2)</t>
  </si>
  <si>
    <t>Пчелни майки (Доставчик 1)</t>
  </si>
  <si>
    <t>Пчелни майки (Доставчик 2)</t>
  </si>
  <si>
    <t>ВЛП за третиране срещу вароатозата (Доставчик 1)</t>
  </si>
  <si>
    <t>ВЛП за третиране срещу вароатозата (Доставчик 2)</t>
  </si>
  <si>
    <t>ВЛП за борба срещу агресорите и болестите в кошера извън вароатозата (Доставчик 1)</t>
  </si>
  <si>
    <t>ВЛП за борба срещу агресорите и болестите в кошера извън вароатозата (Доставчик 2)</t>
  </si>
  <si>
    <t>Кошер Лангстрот-Рут комплект, с части на комплекта - 3 корпуса, дъно, капак, покривна табла</t>
  </si>
  <si>
    <t>Кошер Дадан Блат комплект, с части на комплекта - плодник, 2 магазина или 2 корпуса, дъно, капак, покривна табла</t>
  </si>
  <si>
    <t>Кошер Лангстот - Рут комлект, с части на комплекта - 2 корпуса, дъно, капак, покривна табла</t>
  </si>
  <si>
    <t>Кошер Дадан Блат комплект, с части на комплекта - плодник, 1 магазин или 1 корпус, дъно, капак, покривна табла</t>
  </si>
  <si>
    <t>Обща стойност (включително и с ДДС, ако е начислено), след редукция</t>
  </si>
  <si>
    <t>КАЛКУЛАТОР</t>
  </si>
  <si>
    <t>за изчисляване параметрите на кредит в сектор пчеларство</t>
  </si>
  <si>
    <t>Tехническо оборудване - чл. 4, т. 5 от наредба №8 - приложение №1(от 10 до 49 пчелни семейства) Доставчик 1</t>
  </si>
  <si>
    <t>Tехническо оборудване - чл. 4, т. 5 от наредба №8 - приложение №1(от 10 до 49 пчелни семейства) Доставчик 2</t>
  </si>
  <si>
    <t>Tехническо оборудване - чл. 4, т. 5 от наредба №8 - приложение №1(от 50 до 149 пчелни семейства) Доставчик 1</t>
  </si>
  <si>
    <t>Tехническо оборудване - чл. 4, т. 5 от наредба №8 - приложение №1(от 50 до 149 пчелни семейства) Доставчик 2</t>
  </si>
  <si>
    <t>Tехническо оборудване - чл. 4, т. 5 от наредба №8 - приложение №1(над 150 пчелни семейства) Доставчик 1</t>
  </si>
  <si>
    <t>Tехническо оборудване - чл. 4, т. 5 от наредба №8 - приложение №1(над 150 пчелни семейства) Доставчик 2</t>
  </si>
  <si>
    <t xml:space="preserve">1. Попълват се само клетките в бяло. </t>
  </si>
  <si>
    <t>Регистриран ли е доставчикът по ЗДДС</t>
  </si>
  <si>
    <t>Регистриран ли сте по ЗДДС</t>
  </si>
  <si>
    <t>Ед. крайна цена (включително и с ДДС, ако е начислен)</t>
  </si>
  <si>
    <t>Обща стойност (включително и с ДДС, ако е начислен)</t>
  </si>
  <si>
    <t>Параметри на кредита при заплатено собствено участие</t>
  </si>
  <si>
    <t>Необходимо собствено участие</t>
  </si>
  <si>
    <t>Параметри на кредита, когато не са заплатени разходи за собствено участие</t>
  </si>
  <si>
    <t>Размер на кредита в съответствие с вече платени разходи за собствено участие</t>
  </si>
  <si>
    <r>
      <t>Размер на платеното собствено участие</t>
    </r>
    <r>
      <rPr>
        <sz val="13"/>
        <color theme="1"/>
        <rFont val="Times New Roman"/>
        <family val="1"/>
        <charset val="204"/>
      </rPr>
      <t xml:space="preserve"> (</t>
    </r>
    <r>
      <rPr>
        <i/>
        <sz val="13"/>
        <color theme="1"/>
        <rFont val="Times New Roman"/>
        <family val="1"/>
        <charset val="204"/>
      </rPr>
      <t>попълва се, когато има заплатени такива разходи</t>
    </r>
    <r>
      <rPr>
        <sz val="13"/>
        <color theme="1"/>
        <rFont val="Times New Roman"/>
        <family val="1"/>
        <charset val="204"/>
      </rPr>
      <t>)</t>
    </r>
  </si>
  <si>
    <r>
      <t xml:space="preserve">Размер на искания  кредит </t>
    </r>
    <r>
      <rPr>
        <i/>
        <sz val="13"/>
        <color theme="1"/>
        <rFont val="Times New Roman"/>
        <family val="1"/>
        <charset val="204"/>
      </rPr>
      <t>(попълва се, когато кандидатът желае по-нисък размер на кредита от максималния)</t>
    </r>
  </si>
  <si>
    <t>5. В колона "Регистриран ли сте по ЗДДС", избирате  "ДА" или "НЕ".</t>
  </si>
  <si>
    <t>6. В колона "Регистриран ли е доставчикът по ЗДДС" избирате "ДА" или "НЕ".</t>
  </si>
  <si>
    <t>4. Проверката за регистрация по ДДС се извършва на следния адрес: https://inetdec.nra.bg/pls/pub/home.html#/selectService:6,8,rep.Vatquery.home В зависимост от отговора ДА/НЕ се отключват бели клетки, където да се попълнят данните от договорите.</t>
  </si>
  <si>
    <t xml:space="preserve">4. При кандидатстване за разходи за техническо оборудване и за препарати за брой се попълва "1", а за одобрена стойност се попълва общата стойност на одобрената финансова помощ. В частта "Данни от договорите с доставчиците" също се попълва брой "1" и общата стойност на разходите. </t>
  </si>
  <si>
    <t>2. Таблицата се попълва само за видовете инвестиции, за които се кандидатства за кредит. Напр. ако в договора за финансова помощ са включени разходи и за препарати, но не искате кредит за тях, то тези разходи не се попълват.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</si>
</sst>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3"/>
      <color theme="1"/>
      <name val="Times New Roman"/>
      <family val="1"/>
      <charset val="204"/>
    </font>
    <font>
      <b/>
      <sz val="13"/>
      <color rgb="FF92D05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3" fillId="0" borderId="0" xfId="0" applyFont="1" applyProtection="1"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4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9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2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3" fillId="0" borderId="0" xfId="0" applyFont="1" applyProtection="1">
      <protection locked="0"/>
    </xf>
    <xf numFmtId="2" fontId="3" fillId="8" borderId="1" xfId="0" applyNumberFormat="1" applyFont="1" applyFill="1" applyBorder="1" applyProtection="1"/>
    <xf numFmtId="4" fontId="3" fillId="8" borderId="1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3" fillId="4" borderId="11" xfId="0" applyNumberFormat="1" applyFont="1" applyFill="1" applyBorder="1" applyProtection="1"/>
    <xf numFmtId="4" fontId="6" fillId="2" borderId="3" xfId="0" applyNumberFormat="1" applyFont="1" applyFill="1" applyBorder="1" applyProtection="1"/>
    <xf numFmtId="4" fontId="8" fillId="3" borderId="5" xfId="0" applyNumberFormat="1" applyFont="1" applyFill="1" applyBorder="1" applyProtection="1"/>
    <xf numFmtId="0" fontId="3" fillId="4" borderId="1" xfId="0" applyFont="1" applyFill="1" applyBorder="1" applyAlignment="1" applyProtection="1">
      <alignment horizontal="center"/>
    </xf>
    <xf numFmtId="1" fontId="3" fillId="7" borderId="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3" fillId="6" borderId="0" xfId="0" applyFont="1" applyFill="1" applyProtection="1">
      <protection locked="0"/>
    </xf>
    <xf numFmtId="2" fontId="3" fillId="6" borderId="0" xfId="0" applyNumberFormat="1" applyFont="1" applyFill="1" applyProtection="1">
      <protection locked="0"/>
    </xf>
    <xf numFmtId="1" fontId="3" fillId="6" borderId="0" xfId="0" applyNumberFormat="1" applyFont="1" applyFill="1" applyProtection="1">
      <protection locked="0"/>
    </xf>
    <xf numFmtId="9" fontId="3" fillId="0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2" fontId="19" fillId="8" borderId="1" xfId="0" applyNumberFormat="1" applyFont="1" applyFill="1" applyBorder="1" applyProtection="1"/>
    <xf numFmtId="9" fontId="3" fillId="0" borderId="1" xfId="0" applyNumberFormat="1" applyFont="1" applyFill="1" applyBorder="1" applyAlignment="1" applyProtection="1">
      <alignment horizontal="center" vertical="center"/>
      <protection locked="0"/>
    </xf>
    <xf numFmtId="9" fontId="3" fillId="0" borderId="1" xfId="0" applyNumberFormat="1" applyFont="1" applyFill="1" applyBorder="1" applyAlignment="1" applyProtection="1">
      <alignment vertic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9" fontId="3" fillId="6" borderId="1" xfId="0" applyNumberFormat="1" applyFont="1" applyFill="1" applyBorder="1" applyProtection="1">
      <protection locked="0"/>
    </xf>
    <xf numFmtId="1" fontId="3" fillId="4" borderId="1" xfId="0" applyNumberFormat="1" applyFont="1" applyFill="1" applyBorder="1" applyAlignment="1" applyProtection="1">
      <alignment horizontal="center"/>
    </xf>
    <xf numFmtId="2" fontId="3" fillId="6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Border="1" applyProtection="1"/>
    <xf numFmtId="4" fontId="3" fillId="8" borderId="22" xfId="0" applyNumberFormat="1" applyFont="1" applyFill="1" applyBorder="1" applyProtection="1"/>
    <xf numFmtId="4" fontId="3" fillId="8" borderId="28" xfId="0" applyNumberFormat="1" applyFont="1" applyFill="1" applyBorder="1" applyProtection="1"/>
    <xf numFmtId="4" fontId="3" fillId="0" borderId="23" xfId="0" applyNumberFormat="1" applyFont="1" applyBorder="1" applyProtection="1"/>
    <xf numFmtId="4" fontId="6" fillId="2" borderId="24" xfId="0" applyNumberFormat="1" applyFont="1" applyFill="1" applyBorder="1" applyProtection="1"/>
    <xf numFmtId="0" fontId="3" fillId="4" borderId="31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4" fontId="3" fillId="0" borderId="6" xfId="0" applyNumberFormat="1" applyFont="1" applyBorder="1" applyProtection="1">
      <protection locked="0"/>
    </xf>
    <xf numFmtId="9" fontId="3" fillId="0" borderId="6" xfId="0" applyNumberFormat="1" applyFont="1" applyFill="1" applyBorder="1" applyProtection="1">
      <protection locked="0"/>
    </xf>
    <xf numFmtId="1" fontId="3" fillId="6" borderId="6" xfId="0" applyNumberFormat="1" applyFont="1" applyFill="1" applyBorder="1" applyAlignment="1" applyProtection="1">
      <alignment horizontal="center"/>
      <protection locked="0"/>
    </xf>
    <xf numFmtId="2" fontId="3" fillId="6" borderId="6" xfId="0" applyNumberFormat="1" applyFont="1" applyFill="1" applyBorder="1" applyAlignment="1" applyProtection="1">
      <alignment horizontal="center"/>
      <protection locked="0"/>
    </xf>
    <xf numFmtId="2" fontId="19" fillId="8" borderId="6" xfId="0" applyNumberFormat="1" applyFont="1" applyFill="1" applyBorder="1" applyProtection="1"/>
    <xf numFmtId="2" fontId="3" fillId="0" borderId="6" xfId="0" applyNumberFormat="1" applyFont="1" applyBorder="1" applyProtection="1">
      <protection locked="0"/>
    </xf>
    <xf numFmtId="2" fontId="3" fillId="8" borderId="6" xfId="0" applyNumberFormat="1" applyFont="1" applyFill="1" applyBorder="1" applyProtection="1"/>
    <xf numFmtId="4" fontId="3" fillId="8" borderId="6" xfId="0" applyNumberFormat="1" applyFont="1" applyFill="1" applyBorder="1" applyProtection="1"/>
    <xf numFmtId="4" fontId="3" fillId="8" borderId="32" xfId="0" applyNumberFormat="1" applyFont="1" applyFill="1" applyBorder="1" applyProtection="1"/>
    <xf numFmtId="0" fontId="3" fillId="4" borderId="2" xfId="0" applyFont="1" applyFill="1" applyBorder="1" applyAlignment="1" applyProtection="1">
      <alignment wrapText="1"/>
      <protection locked="0"/>
    </xf>
    <xf numFmtId="4" fontId="3" fillId="8" borderId="34" xfId="0" applyNumberFormat="1" applyFont="1" applyFill="1" applyBorder="1" applyProtection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Protection="1">
      <protection locked="0"/>
    </xf>
    <xf numFmtId="0" fontId="3" fillId="0" borderId="34" xfId="0" applyFont="1" applyBorder="1" applyProtection="1"/>
    <xf numFmtId="0" fontId="6" fillId="2" borderId="17" xfId="0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4" fontId="6" fillId="2" borderId="18" xfId="0" applyNumberFormat="1" applyFont="1" applyFill="1" applyBorder="1" applyProtection="1">
      <protection locked="0"/>
    </xf>
    <xf numFmtId="4" fontId="6" fillId="2" borderId="18" xfId="0" applyNumberFormat="1" applyFont="1" applyFill="1" applyBorder="1" applyProtection="1"/>
    <xf numFmtId="4" fontId="6" fillId="2" borderId="19" xfId="0" applyNumberFormat="1" applyFont="1" applyFill="1" applyBorder="1" applyProtection="1"/>
    <xf numFmtId="0" fontId="7" fillId="0" borderId="32" xfId="0" applyFont="1" applyBorder="1" applyAlignment="1" applyProtection="1">
      <alignment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6" fillId="6" borderId="38" xfId="0" applyFont="1" applyFill="1" applyBorder="1" applyAlignment="1" applyProtection="1">
      <alignment horizontal="center" vertical="center" wrapText="1"/>
      <protection locked="0"/>
    </xf>
    <xf numFmtId="164" fontId="18" fillId="3" borderId="16" xfId="0" applyNumberFormat="1" applyFont="1" applyFill="1" applyBorder="1" applyAlignment="1" applyProtection="1">
      <alignment horizontal="right" vertical="center"/>
    </xf>
    <xf numFmtId="0" fontId="0" fillId="0" borderId="16" xfId="0" applyFont="1" applyBorder="1" applyProtection="1"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9" borderId="0" xfId="0" applyNumberFormat="1" applyFont="1" applyFill="1" applyBorder="1" applyAlignment="1" applyProtection="1">
      <alignment vertical="center"/>
      <protection locked="0"/>
    </xf>
    <xf numFmtId="0" fontId="18" fillId="9" borderId="16" xfId="0" applyFont="1" applyFill="1" applyBorder="1" applyAlignment="1" applyProtection="1">
      <protection locked="0"/>
    </xf>
    <xf numFmtId="4" fontId="18" fillId="9" borderId="16" xfId="0" applyNumberFormat="1" applyFont="1" applyFill="1" applyBorder="1" applyAlignment="1" applyProtection="1">
      <alignment vertical="center"/>
      <protection locked="0"/>
    </xf>
    <xf numFmtId="0" fontId="18" fillId="9" borderId="40" xfId="0" applyFont="1" applyFill="1" applyBorder="1" applyProtection="1">
      <protection locked="0"/>
    </xf>
    <xf numFmtId="4" fontId="18" fillId="9" borderId="40" xfId="0" applyNumberFormat="1" applyFont="1" applyFill="1" applyBorder="1" applyAlignment="1" applyProtection="1">
      <alignment vertical="center"/>
      <protection locked="0"/>
    </xf>
    <xf numFmtId="0" fontId="18" fillId="9" borderId="40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4" fontId="18" fillId="0" borderId="14" xfId="0" applyNumberFormat="1" applyFont="1" applyFill="1" applyBorder="1" applyAlignment="1" applyProtection="1">
      <alignment vertical="center"/>
      <protection locked="0"/>
    </xf>
    <xf numFmtId="4" fontId="18" fillId="0" borderId="5" xfId="0" applyNumberFormat="1" applyFont="1" applyFill="1" applyBorder="1" applyAlignment="1" applyProtection="1">
      <alignment vertical="center"/>
      <protection locked="0"/>
    </xf>
    <xf numFmtId="164" fontId="23" fillId="3" borderId="16" xfId="0" applyNumberFormat="1" applyFont="1" applyFill="1" applyBorder="1" applyAlignment="1" applyProtection="1">
      <alignment horizontal="right" vertical="center"/>
    </xf>
    <xf numFmtId="0" fontId="18" fillId="9" borderId="44" xfId="0" applyFont="1" applyFill="1" applyBorder="1" applyAlignment="1" applyProtection="1">
      <alignment horizontal="center"/>
      <protection locked="0"/>
    </xf>
    <xf numFmtId="0" fontId="18" fillId="9" borderId="46" xfId="0" applyFont="1" applyFill="1" applyBorder="1" applyAlignment="1" applyProtection="1">
      <alignment horizontal="right"/>
      <protection locked="0"/>
    </xf>
    <xf numFmtId="0" fontId="18" fillId="9" borderId="0" xfId="0" applyFont="1" applyFill="1" applyBorder="1" applyProtection="1">
      <protection locked="0"/>
    </xf>
    <xf numFmtId="4" fontId="18" fillId="9" borderId="25" xfId="0" applyNumberFormat="1" applyFont="1" applyFill="1" applyBorder="1" applyAlignment="1" applyProtection="1">
      <alignment vertical="center"/>
      <protection locked="0"/>
    </xf>
    <xf numFmtId="4" fontId="18" fillId="3" borderId="25" xfId="0" applyNumberFormat="1" applyFont="1" applyFill="1" applyBorder="1" applyAlignment="1" applyProtection="1">
      <alignment vertical="center"/>
      <protection locked="0"/>
    </xf>
    <xf numFmtId="164" fontId="18" fillId="3" borderId="44" xfId="0" applyNumberFormat="1" applyFont="1" applyFill="1" applyBorder="1" applyAlignment="1" applyProtection="1">
      <alignment horizontal="right" vertical="center"/>
      <protection locked="0"/>
    </xf>
    <xf numFmtId="164" fontId="18" fillId="3" borderId="44" xfId="0" applyNumberFormat="1" applyFont="1" applyFill="1" applyBorder="1" applyAlignment="1" applyProtection="1">
      <alignment horizontal="right"/>
      <protection locked="0"/>
    </xf>
    <xf numFmtId="164" fontId="18" fillId="3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Protection="1">
      <protection locked="0"/>
    </xf>
    <xf numFmtId="164" fontId="18" fillId="3" borderId="25" xfId="0" applyNumberFormat="1" applyFont="1" applyFill="1" applyBorder="1" applyAlignment="1" applyProtection="1">
      <alignment horizontal="right"/>
      <protection locked="0"/>
    </xf>
    <xf numFmtId="164" fontId="11" fillId="3" borderId="48" xfId="0" applyNumberFormat="1" applyFont="1" applyFill="1" applyBorder="1" applyAlignment="1" applyProtection="1">
      <alignment horizontal="right"/>
    </xf>
    <xf numFmtId="0" fontId="0" fillId="3" borderId="48" xfId="0" applyFill="1" applyBorder="1" applyProtection="1">
      <protection locked="0"/>
    </xf>
    <xf numFmtId="164" fontId="11" fillId="3" borderId="30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4" fontId="18" fillId="3" borderId="20" xfId="0" applyNumberFormat="1" applyFont="1" applyFill="1" applyBorder="1" applyAlignment="1" applyProtection="1">
      <alignment horizontal="left" vertical="center" wrapText="1"/>
      <protection locked="0"/>
    </xf>
    <xf numFmtId="4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18" fillId="3" borderId="43" xfId="0" applyFont="1" applyFill="1" applyBorder="1" applyAlignment="1" applyProtection="1">
      <alignment horizontal="left" vertical="center"/>
      <protection locked="0"/>
    </xf>
    <xf numFmtId="0" fontId="18" fillId="3" borderId="16" xfId="0" applyFont="1" applyFill="1" applyBorder="1" applyAlignment="1" applyProtection="1">
      <alignment horizontal="left" vertical="center"/>
      <protection locked="0"/>
    </xf>
    <xf numFmtId="0" fontId="18" fillId="3" borderId="43" xfId="0" applyFont="1" applyFill="1" applyBorder="1" applyAlignment="1" applyProtection="1">
      <alignment horizontal="left" vertical="center" wrapText="1"/>
      <protection locked="0"/>
    </xf>
    <xf numFmtId="0" fontId="18" fillId="3" borderId="16" xfId="0" applyFont="1" applyFill="1" applyBorder="1" applyAlignment="1" applyProtection="1">
      <alignment horizontal="left" vertical="center" wrapText="1"/>
      <protection locked="0"/>
    </xf>
    <xf numFmtId="0" fontId="18" fillId="3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center"/>
      <protection locked="0"/>
    </xf>
    <xf numFmtId="0" fontId="18" fillId="3" borderId="47" xfId="0" applyFont="1" applyFill="1" applyBorder="1" applyAlignment="1" applyProtection="1">
      <alignment horizontal="left"/>
      <protection locked="0"/>
    </xf>
    <xf numFmtId="0" fontId="18" fillId="3" borderId="48" xfId="0" applyFont="1" applyFill="1" applyBorder="1" applyAlignment="1" applyProtection="1">
      <alignment horizontal="left"/>
      <protection locked="0"/>
    </xf>
    <xf numFmtId="0" fontId="10" fillId="9" borderId="41" xfId="0" applyFont="1" applyFill="1" applyBorder="1" applyAlignment="1" applyProtection="1">
      <alignment horizontal="center" vertical="center"/>
      <protection locked="0"/>
    </xf>
    <xf numFmtId="0" fontId="10" fillId="9" borderId="42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8" fillId="9" borderId="43" xfId="0" applyFont="1" applyFill="1" applyBorder="1" applyAlignment="1" applyProtection="1">
      <alignment horizontal="left" vertical="center"/>
      <protection locked="0"/>
    </xf>
    <xf numFmtId="0" fontId="18" fillId="9" borderId="16" xfId="0" applyFont="1" applyFill="1" applyBorder="1" applyAlignment="1" applyProtection="1">
      <alignment horizontal="left" vertical="center"/>
      <protection locked="0"/>
    </xf>
    <xf numFmtId="0" fontId="18" fillId="9" borderId="45" xfId="0" applyFont="1" applyFill="1" applyBorder="1" applyAlignment="1" applyProtection="1">
      <alignment horizontal="left" vertical="center"/>
      <protection locked="0"/>
    </xf>
    <xf numFmtId="0" fontId="18" fillId="9" borderId="40" xfId="0" applyFont="1" applyFill="1" applyBorder="1" applyAlignment="1" applyProtection="1">
      <alignment horizontal="left" vertical="center"/>
      <protection locked="0"/>
    </xf>
    <xf numFmtId="0" fontId="18" fillId="9" borderId="20" xfId="0" applyFont="1" applyFill="1" applyBorder="1" applyAlignment="1" applyProtection="1">
      <alignment horizontal="left" vertical="center"/>
      <protection locked="0"/>
    </xf>
    <xf numFmtId="0" fontId="18" fillId="9" borderId="0" xfId="0" applyFont="1" applyFill="1" applyBorder="1" applyAlignment="1" applyProtection="1">
      <alignment horizontal="left" vertical="center"/>
      <protection locked="0"/>
    </xf>
    <xf numFmtId="4" fontId="3" fillId="8" borderId="33" xfId="0" applyNumberFormat="1" applyFont="1" applyFill="1" applyBorder="1" applyAlignment="1" applyProtection="1">
      <alignment horizontal="center" vertical="center"/>
    </xf>
    <xf numFmtId="4" fontId="3" fillId="8" borderId="22" xfId="0" applyNumberFormat="1" applyFont="1" applyFill="1" applyBorder="1" applyAlignment="1" applyProtection="1">
      <alignment horizontal="center" vertical="center"/>
    </xf>
    <xf numFmtId="4" fontId="3" fillId="4" borderId="9" xfId="0" applyNumberFormat="1" applyFont="1" applyFill="1" applyBorder="1" applyAlignment="1" applyProtection="1">
      <alignment horizontal="center" vertical="center"/>
    </xf>
    <xf numFmtId="4" fontId="3" fillId="4" borderId="1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</xf>
    <xf numFmtId="4" fontId="3" fillId="6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9" fontId="3" fillId="0" borderId="6" xfId="0" applyNumberFormat="1" applyFont="1" applyFill="1" applyBorder="1" applyAlignment="1" applyProtection="1">
      <alignment horizontal="center"/>
      <protection locked="0"/>
    </xf>
    <xf numFmtId="9" fontId="3" fillId="0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/>
      <protection locked="0"/>
    </xf>
    <xf numFmtId="4" fontId="5" fillId="3" borderId="15" xfId="0" applyNumberFormat="1" applyFont="1" applyFill="1" applyBorder="1" applyAlignment="1" applyProtection="1">
      <alignment horizontal="center" vertical="center"/>
      <protection locked="0"/>
    </xf>
    <xf numFmtId="4" fontId="5" fillId="3" borderId="26" xfId="0" applyNumberFormat="1" applyFont="1" applyFill="1" applyBorder="1" applyAlignment="1" applyProtection="1">
      <alignment horizontal="center" vertical="center"/>
      <protection locked="0"/>
    </xf>
    <xf numFmtId="4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4" fontId="5" fillId="3" borderId="11" xfId="0" applyNumberFormat="1" applyFont="1" applyFill="1" applyBorder="1" applyAlignment="1" applyProtection="1">
      <alignment horizontal="center" vertical="center"/>
    </xf>
    <xf numFmtId="4" fontId="5" fillId="3" borderId="8" xfId="0" applyNumberFormat="1" applyFont="1" applyFill="1" applyBorder="1" applyAlignment="1" applyProtection="1">
      <alignment horizontal="center" vertical="center"/>
    </xf>
    <xf numFmtId="4" fontId="5" fillId="3" borderId="27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</xf>
    <xf numFmtId="4" fontId="5" fillId="3" borderId="12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81">
    <dxf>
      <font>
        <color auto="1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G$35" lockText="1" noThreeD="1"/>
</file>

<file path=xl/ctrlProps/ctrlProp10.xml><?xml version="1.0" encoding="utf-8"?>
<formControlPr xmlns="http://schemas.microsoft.com/office/spreadsheetml/2009/9/main" objectType="Drop" dropStyle="combo" dx="16" fmlaLink="$AH$29" fmlaRange="$AG$16:$AG$17" noThreeD="1" sel="1" val="0"/>
</file>

<file path=xl/ctrlProps/ctrlProp11.xml><?xml version="1.0" encoding="utf-8"?>
<formControlPr xmlns="http://schemas.microsoft.com/office/spreadsheetml/2009/9/main" objectType="Drop" dropStyle="combo" dx="16" fmlaLink="$AH$34" fmlaRange="$AG$16:$AG$17" noThreeD="1" sel="1" val="0"/>
</file>

<file path=xl/ctrlProps/ctrlProp12.xml><?xml version="1.0" encoding="utf-8"?>
<formControlPr xmlns="http://schemas.microsoft.com/office/spreadsheetml/2009/9/main" objectType="Drop" dropStyle="combo" dx="16" fmlaLink="$AH$14" fmlaRange="$AG$16:$AG$17" noThreeD="1" sel="1" val="0"/>
</file>

<file path=xl/ctrlProps/ctrlProp13.xml><?xml version="1.0" encoding="utf-8"?>
<formControlPr xmlns="http://schemas.microsoft.com/office/spreadsheetml/2009/9/main" objectType="Drop" dropStyle="combo" dx="16" fmlaLink="$AH$31" fmlaRange="$AG$16:$AG$17" noThreeD="1" sel="1" val="0"/>
</file>

<file path=xl/ctrlProps/ctrlProp14.xml><?xml version="1.0" encoding="utf-8"?>
<formControlPr xmlns="http://schemas.microsoft.com/office/spreadsheetml/2009/9/main" objectType="Drop" dropStyle="combo" dx="16" fmlaLink="$AH$33" fmlaRange="$AG$16:$AG$17" noThreeD="1" sel="1" val="0"/>
</file>

<file path=xl/ctrlProps/ctrlProp15.xml><?xml version="1.0" encoding="utf-8"?>
<formControlPr xmlns="http://schemas.microsoft.com/office/spreadsheetml/2009/9/main" objectType="Drop" dropStyle="combo" dx="16" fmlaLink="$AH$24" fmlaRange="$AG$16:$AG$17" noThreeD="1" sel="1" val="0"/>
</file>

<file path=xl/ctrlProps/ctrlProp16.xml><?xml version="1.0" encoding="utf-8"?>
<formControlPr xmlns="http://schemas.microsoft.com/office/spreadsheetml/2009/9/main" objectType="Drop" dropStyle="combo" dx="16" fmlaLink="$AH$25" fmlaRange="$AG$16:$AG$17" noThreeD="1" sel="1" val="0"/>
</file>

<file path=xl/ctrlProps/ctrlProp17.xml><?xml version="1.0" encoding="utf-8"?>
<formControlPr xmlns="http://schemas.microsoft.com/office/spreadsheetml/2009/9/main" objectType="Drop" dropStyle="combo" dx="16" fmlaLink="$AH$10" fmlaRange="$AG$16:$AG$17" noThreeD="1" sel="1" val="0"/>
</file>

<file path=xl/ctrlProps/ctrlProp18.xml><?xml version="1.0" encoding="utf-8"?>
<formControlPr xmlns="http://schemas.microsoft.com/office/spreadsheetml/2009/9/main" objectType="Drop" dropStyle="combo" dx="16" fmlaLink="$AH$11" fmlaRange="$AG$16:$AG$17" noThreeD="1" sel="1" val="0"/>
</file>

<file path=xl/ctrlProps/ctrlProp19.xml><?xml version="1.0" encoding="utf-8"?>
<formControlPr xmlns="http://schemas.microsoft.com/office/spreadsheetml/2009/9/main" objectType="Drop" dropStyle="combo" dx="16" fmlaLink="$AH$12" fmlaRange="$AG$16:$AG$17" noThreeD="1" sel="1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Drop" dropStyle="combo" dx="16" fmlaLink="$AH$13" fmlaRange="$AG$16:$AG$17" noThreeD="1" sel="1" val="0"/>
</file>

<file path=xl/ctrlProps/ctrlProp21.xml><?xml version="1.0" encoding="utf-8"?>
<formControlPr xmlns="http://schemas.microsoft.com/office/spreadsheetml/2009/9/main" objectType="Drop" dropStyle="combo" dx="16" fmlaLink="$AH$15" fmlaRange="$AG$16:$AG$17" noThreeD="1" sel="1" val="0"/>
</file>

<file path=xl/ctrlProps/ctrlProp22.xml><?xml version="1.0" encoding="utf-8"?>
<formControlPr xmlns="http://schemas.microsoft.com/office/spreadsheetml/2009/9/main" objectType="Drop" dropStyle="combo" dx="16" fmlaLink="$AH$17" fmlaRange="$AG$16:$AG$17" noThreeD="1" sel="1" val="0"/>
</file>

<file path=xl/ctrlProps/ctrlProp23.xml><?xml version="1.0" encoding="utf-8"?>
<formControlPr xmlns="http://schemas.microsoft.com/office/spreadsheetml/2009/9/main" objectType="Drop" dropStyle="combo" dx="16" fmlaLink="$AH$19" fmlaRange="$AG$16:$AG$17" noThreeD="1" sel="1" val="0"/>
</file>

<file path=xl/ctrlProps/ctrlProp24.xml><?xml version="1.0" encoding="utf-8"?>
<formControlPr xmlns="http://schemas.microsoft.com/office/spreadsheetml/2009/9/main" objectType="Drop" dropStyle="combo" dx="16" fmlaLink="$AH$30" fmlaRange="$AG$16:$AG$17" noThreeD="1" sel="1" val="0"/>
</file>

<file path=xl/ctrlProps/ctrlProp25.xml><?xml version="1.0" encoding="utf-8"?>
<formControlPr xmlns="http://schemas.microsoft.com/office/spreadsheetml/2009/9/main" objectType="Drop" dropStyle="combo" dx="16" fmlaLink="$AH$32" fmlaRange="$AG$16:$AG$17" noThreeD="1" sel="1" val="0"/>
</file>

<file path=xl/ctrlProps/ctrlProp26.xml><?xml version="1.0" encoding="utf-8"?>
<formControlPr xmlns="http://schemas.microsoft.com/office/spreadsheetml/2009/9/main" objectType="Drop" dropStyle="combo" dx="16" fmlaLink="$AH$26" fmlaRange="$AG$16:$AG$17" noThreeD="1" sel="1" val="0"/>
</file>

<file path=xl/ctrlProps/ctrlProp27.xml><?xml version="1.0" encoding="utf-8"?>
<formControlPr xmlns="http://schemas.microsoft.com/office/spreadsheetml/2009/9/main" objectType="Drop" dropStyle="combo" dx="16" fmlaLink="$AH$27" fmlaRange="$AG$16:$AG$17" noThreeD="1" sel="1" val="0"/>
</file>

<file path=xl/ctrlProps/ctrlProp28.xml><?xml version="1.0" encoding="utf-8"?>
<formControlPr xmlns="http://schemas.microsoft.com/office/spreadsheetml/2009/9/main" objectType="Drop" dropStyle="combo" dx="16" fmlaLink="$AH$28" fmlaRange="$AG$16:$AG$17" noThreeD="1" sel="1" val="0"/>
</file>

<file path=xl/ctrlProps/ctrlProp3.xml><?xml version="1.0" encoding="utf-8"?>
<formControlPr xmlns="http://schemas.microsoft.com/office/spreadsheetml/2009/9/main" objectType="Drop" dropStyle="combo" dx="16" fmlaLink="$AH$9" fmlaRange="$AG$16:$AG$17" noThreeD="1" sel="1" val="0"/>
</file>

<file path=xl/ctrlProps/ctrlProp4.xml><?xml version="1.0" encoding="utf-8"?>
<formControlPr xmlns="http://schemas.microsoft.com/office/spreadsheetml/2009/9/main" objectType="Drop" dropStyle="combo" dx="16" fmlaLink="$AH$16" fmlaRange="$AG$16:$AG$17" noThreeD="1" sel="1" val="0"/>
</file>

<file path=xl/ctrlProps/ctrlProp5.xml><?xml version="1.0" encoding="utf-8"?>
<formControlPr xmlns="http://schemas.microsoft.com/office/spreadsheetml/2009/9/main" objectType="Drop" dropStyle="combo" dx="16" fmlaLink="$AH$18" fmlaRange="$AG$16:$AG$17" noThreeD="1" sel="1" val="0"/>
</file>

<file path=xl/ctrlProps/ctrlProp6.xml><?xml version="1.0" encoding="utf-8"?>
<formControlPr xmlns="http://schemas.microsoft.com/office/spreadsheetml/2009/9/main" objectType="Drop" dropStyle="combo" dx="16" fmlaLink="$AH$20" fmlaRange="$AG$16:$AG$17" noThreeD="1" sel="1" val="0"/>
</file>

<file path=xl/ctrlProps/ctrlProp7.xml><?xml version="1.0" encoding="utf-8"?>
<formControlPr xmlns="http://schemas.microsoft.com/office/spreadsheetml/2009/9/main" objectType="Drop" dropStyle="combo" dx="16" fmlaLink="$AH$21" fmlaRange="$AG$16:$AG$17" noThreeD="1" sel="1" val="0"/>
</file>

<file path=xl/ctrlProps/ctrlProp8.xml><?xml version="1.0" encoding="utf-8"?>
<formControlPr xmlns="http://schemas.microsoft.com/office/spreadsheetml/2009/9/main" objectType="Drop" dropStyle="combo" dx="16" fmlaLink="$AH$22" fmlaRange="$AG$16:$AG$17" noThreeD="1" sel="1" val="0"/>
</file>

<file path=xl/ctrlProps/ctrlProp9.xml><?xml version="1.0" encoding="utf-8"?>
<formControlPr xmlns="http://schemas.microsoft.com/office/spreadsheetml/2009/9/main" objectType="Drop" dropStyle="combo" dx="16" fmlaLink="$AH$23" fmlaRange="$AG$16:$AG$1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</xdr:row>
          <xdr:rowOff>93134</xdr:rowOff>
        </xdr:from>
        <xdr:to>
          <xdr:col>4</xdr:col>
          <xdr:colOff>921808</xdr:colOff>
          <xdr:row>8</xdr:row>
          <xdr:rowOff>603250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000500" y="2897717"/>
              <a:ext cx="921808" cy="510116"/>
              <a:chOff x="5038727" y="4048154"/>
              <a:chExt cx="1047771" cy="263651"/>
            </a:xfrm>
            <a:noFill/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5038727" y="4060692"/>
                <a:ext cx="496411" cy="2511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ДА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627551" y="4048154"/>
                <a:ext cx="458947" cy="254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bg-BG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НЕ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1133475</xdr:colOff>
          <xdr:row>8</xdr:row>
          <xdr:rowOff>209550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9525</xdr:rowOff>
        </xdr:from>
        <xdr:to>
          <xdr:col>5</xdr:col>
          <xdr:colOff>1133475</xdr:colOff>
          <xdr:row>15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9525</xdr:rowOff>
        </xdr:from>
        <xdr:to>
          <xdr:col>5</xdr:col>
          <xdr:colOff>1133475</xdr:colOff>
          <xdr:row>17</xdr:row>
          <xdr:rowOff>200025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9525</xdr:rowOff>
        </xdr:from>
        <xdr:to>
          <xdr:col>5</xdr:col>
          <xdr:colOff>1133475</xdr:colOff>
          <xdr:row>19</xdr:row>
          <xdr:rowOff>200025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9525</xdr:rowOff>
        </xdr:from>
        <xdr:to>
          <xdr:col>5</xdr:col>
          <xdr:colOff>1133475</xdr:colOff>
          <xdr:row>20</xdr:row>
          <xdr:rowOff>200025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9525</xdr:rowOff>
        </xdr:from>
        <xdr:to>
          <xdr:col>5</xdr:col>
          <xdr:colOff>1133475</xdr:colOff>
          <xdr:row>21</xdr:row>
          <xdr:rowOff>200025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123825</xdr:rowOff>
        </xdr:from>
        <xdr:to>
          <xdr:col>5</xdr:col>
          <xdr:colOff>1123950</xdr:colOff>
          <xdr:row>22</xdr:row>
          <xdr:rowOff>314325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1133475</xdr:colOff>
          <xdr:row>28</xdr:row>
          <xdr:rowOff>209550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9525</xdr:rowOff>
        </xdr:from>
        <xdr:to>
          <xdr:col>5</xdr:col>
          <xdr:colOff>1133475</xdr:colOff>
          <xdr:row>33</xdr:row>
          <xdr:rowOff>200025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1133475</xdr:colOff>
          <xdr:row>13</xdr:row>
          <xdr:rowOff>209550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5</xdr:col>
          <xdr:colOff>1133475</xdr:colOff>
          <xdr:row>30</xdr:row>
          <xdr:rowOff>209550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1133475</xdr:colOff>
          <xdr:row>33</xdr:row>
          <xdr:rowOff>0</xdr:rowOff>
        </xdr:to>
        <xdr:sp macro="" textlink="">
          <xdr:nvSpPr>
            <xdr:cNvPr id="1101" name="Drop Dow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123825</xdr:rowOff>
        </xdr:from>
        <xdr:to>
          <xdr:col>5</xdr:col>
          <xdr:colOff>1123950</xdr:colOff>
          <xdr:row>23</xdr:row>
          <xdr:rowOff>314325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123825</xdr:rowOff>
        </xdr:from>
        <xdr:to>
          <xdr:col>5</xdr:col>
          <xdr:colOff>1123950</xdr:colOff>
          <xdr:row>24</xdr:row>
          <xdr:rowOff>314325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1133475</xdr:colOff>
          <xdr:row>9</xdr:row>
          <xdr:rowOff>209550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1133475</xdr:colOff>
          <xdr:row>10</xdr:row>
          <xdr:rowOff>209550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1133475</xdr:colOff>
          <xdr:row>11</xdr:row>
          <xdr:rowOff>209550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1133475</xdr:colOff>
          <xdr:row>12</xdr:row>
          <xdr:rowOff>209550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1133475</xdr:colOff>
          <xdr:row>14</xdr:row>
          <xdr:rowOff>209550</xdr:rowOff>
        </xdr:to>
        <xdr:sp macro="" textlink="">
          <xdr:nvSpPr>
            <xdr:cNvPr id="1109" name="Drop Dow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9525</xdr:rowOff>
        </xdr:from>
        <xdr:to>
          <xdr:col>5</xdr:col>
          <xdr:colOff>1133475</xdr:colOff>
          <xdr:row>16</xdr:row>
          <xdr:rowOff>200025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5</xdr:col>
          <xdr:colOff>1133475</xdr:colOff>
          <xdr:row>18</xdr:row>
          <xdr:rowOff>200025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1133475</xdr:colOff>
          <xdr:row>29</xdr:row>
          <xdr:rowOff>209550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5</xdr:col>
          <xdr:colOff>1133475</xdr:colOff>
          <xdr:row>31</xdr:row>
          <xdr:rowOff>209550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123825</xdr:rowOff>
        </xdr:from>
        <xdr:to>
          <xdr:col>5</xdr:col>
          <xdr:colOff>1123950</xdr:colOff>
          <xdr:row>25</xdr:row>
          <xdr:rowOff>314325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123825</xdr:rowOff>
        </xdr:from>
        <xdr:to>
          <xdr:col>5</xdr:col>
          <xdr:colOff>1123950</xdr:colOff>
          <xdr:row>26</xdr:row>
          <xdr:rowOff>314325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123825</xdr:rowOff>
        </xdr:from>
        <xdr:to>
          <xdr:col>5</xdr:col>
          <xdr:colOff>1123950</xdr:colOff>
          <xdr:row>27</xdr:row>
          <xdr:rowOff>314325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AN64"/>
  <sheetViews>
    <sheetView tabSelected="1" topLeftCell="A4" zoomScale="90" zoomScaleNormal="90" workbookViewId="0">
      <selection activeCell="P1" sqref="P1:U1048576"/>
    </sheetView>
  </sheetViews>
  <sheetFormatPr defaultColWidth="9.140625" defaultRowHeight="15" x14ac:dyDescent="0.25"/>
  <cols>
    <col min="1" max="1" width="1.5703125" style="1" customWidth="1"/>
    <col min="2" max="2" width="36.85546875" style="1" customWidth="1"/>
    <col min="3" max="3" width="8.5703125" style="1" customWidth="1"/>
    <col min="4" max="4" width="13" style="1" customWidth="1"/>
    <col min="5" max="5" width="14.140625" style="1" customWidth="1"/>
    <col min="6" max="6" width="17.42578125" style="1" customWidth="1"/>
    <col min="7" max="8" width="8.140625" style="1" customWidth="1"/>
    <col min="9" max="9" width="9.85546875" style="1" hidden="1" customWidth="1"/>
    <col min="10" max="10" width="14.140625" style="1" customWidth="1"/>
    <col min="11" max="11" width="11.28515625" style="1" hidden="1" customWidth="1"/>
    <col min="12" max="12" width="14.28515625" style="1" customWidth="1"/>
    <col min="13" max="13" width="15.85546875" style="1" hidden="1" customWidth="1"/>
    <col min="14" max="14" width="15.85546875" style="1" customWidth="1"/>
    <col min="15" max="15" width="17.7109375" style="1" hidden="1" customWidth="1"/>
    <col min="16" max="16" width="13.42578125" style="1" hidden="1" customWidth="1"/>
    <col min="17" max="17" width="11.5703125" style="1" hidden="1" customWidth="1"/>
    <col min="18" max="18" width="12.7109375" style="1" hidden="1" customWidth="1"/>
    <col min="19" max="20" width="14.140625" style="1" hidden="1" customWidth="1"/>
    <col min="21" max="21" width="9.140625" style="1" hidden="1" customWidth="1"/>
    <col min="22" max="30" width="9.140625" style="1" customWidth="1"/>
    <col min="31" max="32" width="9.140625" style="1" hidden="1" customWidth="1"/>
    <col min="33" max="33" width="12.85546875" style="1" hidden="1" customWidth="1"/>
    <col min="34" max="34" width="11.140625" style="1" hidden="1" customWidth="1"/>
    <col min="35" max="35" width="35.7109375" style="1" hidden="1" customWidth="1"/>
    <col min="36" max="36" width="11.5703125" style="1" hidden="1" customWidth="1"/>
    <col min="37" max="37" width="14.28515625" style="1" hidden="1" customWidth="1"/>
    <col min="38" max="38" width="17.140625" style="1" hidden="1" customWidth="1"/>
    <col min="39" max="40" width="9.140625" style="1" hidden="1" customWidth="1"/>
    <col min="41" max="42" width="9.140625" style="1" customWidth="1"/>
    <col min="43" max="16384" width="9.140625" style="1"/>
  </cols>
  <sheetData>
    <row r="2" spans="2:39" ht="20.25" x14ac:dyDescent="0.3">
      <c r="B2" s="157" t="s">
        <v>52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2:39" ht="18.75" x14ac:dyDescent="0.3">
      <c r="B3" s="158" t="s">
        <v>53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</row>
    <row r="4" spans="2:39" ht="25.5" customHeight="1" x14ac:dyDescent="0.3">
      <c r="B4" s="45"/>
      <c r="C4" s="148"/>
      <c r="D4" s="148"/>
      <c r="E4" s="148"/>
      <c r="F4" s="148"/>
      <c r="G4" s="148"/>
      <c r="H4" s="148"/>
      <c r="I4" s="148"/>
      <c r="J4" s="148"/>
      <c r="K4" s="148"/>
      <c r="L4" s="93"/>
      <c r="N4" s="45"/>
      <c r="O4" s="45"/>
      <c r="P4" s="45"/>
      <c r="Q4" s="45"/>
      <c r="R4" s="45"/>
      <c r="S4" s="45"/>
      <c r="T4" s="45"/>
    </row>
    <row r="5" spans="2:39" ht="42.75" hidden="1" customHeight="1" x14ac:dyDescent="0.3">
      <c r="B5" s="45"/>
      <c r="C5" s="148"/>
      <c r="D5" s="148"/>
      <c r="E5" s="148"/>
      <c r="F5" s="148"/>
      <c r="G5" s="148"/>
      <c r="H5" s="148"/>
      <c r="I5" s="148"/>
      <c r="J5" s="148"/>
      <c r="K5" s="148"/>
      <c r="L5" s="93"/>
      <c r="N5" s="45"/>
      <c r="O5" s="45"/>
      <c r="P5" s="45"/>
      <c r="Q5" s="45"/>
      <c r="R5" s="45"/>
      <c r="S5" s="45"/>
      <c r="T5" s="45"/>
    </row>
    <row r="6" spans="2:39" ht="15.75" thickBot="1" x14ac:dyDescent="0.3">
      <c r="AF6" s="163" t="s">
        <v>13</v>
      </c>
      <c r="AG6" s="163"/>
      <c r="AH6" s="163"/>
      <c r="AI6" s="163"/>
      <c r="AJ6" s="163"/>
      <c r="AK6" s="163"/>
      <c r="AL6" s="163"/>
    </row>
    <row r="7" spans="2:39" ht="35.450000000000003" customHeight="1" x14ac:dyDescent="0.25">
      <c r="B7" s="159" t="s">
        <v>0</v>
      </c>
      <c r="C7" s="161" t="s">
        <v>24</v>
      </c>
      <c r="D7" s="161"/>
      <c r="E7" s="161" t="s">
        <v>62</v>
      </c>
      <c r="F7" s="161" t="s">
        <v>61</v>
      </c>
      <c r="G7" s="152" t="s">
        <v>15</v>
      </c>
      <c r="H7" s="153"/>
      <c r="I7" s="153"/>
      <c r="J7" s="153"/>
      <c r="K7" s="153"/>
      <c r="L7" s="153"/>
      <c r="M7" s="153"/>
      <c r="N7" s="154"/>
      <c r="O7" s="89"/>
      <c r="P7" s="88"/>
      <c r="Q7" s="167" t="s">
        <v>25</v>
      </c>
      <c r="R7" s="169" t="s">
        <v>7</v>
      </c>
      <c r="S7" s="169" t="s">
        <v>26</v>
      </c>
      <c r="T7" s="171" t="s">
        <v>19</v>
      </c>
      <c r="AF7" s="163"/>
      <c r="AG7" s="163"/>
      <c r="AH7" s="163"/>
      <c r="AI7" s="163"/>
      <c r="AJ7" s="163"/>
      <c r="AK7" s="163"/>
      <c r="AL7" s="163"/>
    </row>
    <row r="8" spans="2:39" s="6" customFormat="1" ht="90" customHeight="1" thickBot="1" x14ac:dyDescent="0.3">
      <c r="B8" s="160"/>
      <c r="C8" s="2" t="s">
        <v>1</v>
      </c>
      <c r="D8" s="2" t="s">
        <v>4</v>
      </c>
      <c r="E8" s="162"/>
      <c r="F8" s="162"/>
      <c r="G8" s="2" t="s">
        <v>6</v>
      </c>
      <c r="H8" s="2" t="s">
        <v>5</v>
      </c>
      <c r="I8" s="3" t="s">
        <v>32</v>
      </c>
      <c r="J8" s="2" t="s">
        <v>63</v>
      </c>
      <c r="K8" s="3" t="s">
        <v>33</v>
      </c>
      <c r="L8" s="2" t="s">
        <v>3</v>
      </c>
      <c r="M8" s="4" t="s">
        <v>34</v>
      </c>
      <c r="N8" s="5" t="s">
        <v>64</v>
      </c>
      <c r="O8" s="90" t="s">
        <v>51</v>
      </c>
      <c r="P8" s="5" t="s">
        <v>35</v>
      </c>
      <c r="Q8" s="168"/>
      <c r="R8" s="170"/>
      <c r="S8" s="170"/>
      <c r="T8" s="172"/>
      <c r="AF8" s="7"/>
      <c r="AG8" s="8" t="s">
        <v>18</v>
      </c>
      <c r="AH8" s="9" t="s">
        <v>17</v>
      </c>
      <c r="AJ8" s="6" t="s">
        <v>10</v>
      </c>
      <c r="AK8" s="6" t="s">
        <v>11</v>
      </c>
      <c r="AL8" s="6" t="s">
        <v>12</v>
      </c>
      <c r="AM8" s="6" t="s">
        <v>14</v>
      </c>
    </row>
    <row r="9" spans="2:39" ht="50.25" customHeight="1" x14ac:dyDescent="0.25">
      <c r="B9" s="66" t="s">
        <v>47</v>
      </c>
      <c r="C9" s="67"/>
      <c r="D9" s="68"/>
      <c r="E9" s="155"/>
      <c r="F9" s="69"/>
      <c r="G9" s="70"/>
      <c r="H9" s="71"/>
      <c r="I9" s="72">
        <f>H9*70%</f>
        <v>0</v>
      </c>
      <c r="J9" s="73"/>
      <c r="K9" s="74">
        <f>J9*70%</f>
        <v>0</v>
      </c>
      <c r="L9" s="74">
        <f t="shared" ref="L9:L28" si="0">G9*H9</f>
        <v>0</v>
      </c>
      <c r="M9" s="75">
        <f t="shared" ref="M9:M21" si="1">SUM(G9*I9)</f>
        <v>0</v>
      </c>
      <c r="N9" s="76">
        <f t="shared" ref="N9:N28" si="2">G9*J9</f>
        <v>0</v>
      </c>
      <c r="O9" s="62">
        <f t="shared" ref="O9:O21" si="3">SUM(G9*K9)</f>
        <v>0</v>
      </c>
      <c r="P9" s="164">
        <f>SUM(M36+O36)</f>
        <v>0</v>
      </c>
      <c r="Q9" s="39">
        <f>D9</f>
        <v>0</v>
      </c>
      <c r="R9" s="40">
        <f>IF(M9=0,IF(O9=0,0,(MIN(Q9,O9)*0.95)),(MIN(Q9,M9)*0.95))</f>
        <v>0</v>
      </c>
      <c r="S9" s="173">
        <f>SUM(L36+N36-R36)</f>
        <v>0</v>
      </c>
      <c r="T9" s="177">
        <f>+R36*1.03</f>
        <v>0</v>
      </c>
      <c r="AF9" s="1">
        <f>SUM($AG$35+AH9)</f>
        <v>2</v>
      </c>
      <c r="AG9" s="10"/>
      <c r="AH9" s="11">
        <v>1</v>
      </c>
      <c r="AI9" s="1" t="str">
        <f>IF(AH9=1,"Доставчика е регистриран по ДДС","Доставчика не е регистриран по ДДС")</f>
        <v>Доставчика е регистриран по ДДС</v>
      </c>
      <c r="AJ9" s="1" t="e">
        <f>IF(#REF!="",#REF!,ROUND(SUM(#REF!/1.2),2))</f>
        <v>#REF!</v>
      </c>
      <c r="AK9" s="12" t="e">
        <f>MIN(I9,AJ9,#REF!)</f>
        <v>#REF!</v>
      </c>
      <c r="AL9" s="12" t="e">
        <f>IF(#REF!="",MIN(#REF!,K9),MIN(K9/1.2,#REF!))</f>
        <v>#REF!</v>
      </c>
      <c r="AM9" s="13">
        <f t="shared" ref="AM9:AM34" si="4">MIN(C9,G9)</f>
        <v>0</v>
      </c>
    </row>
    <row r="10" spans="2:39" ht="45" customHeight="1" x14ac:dyDescent="0.25">
      <c r="B10" s="77" t="s">
        <v>48</v>
      </c>
      <c r="C10" s="14"/>
      <c r="D10" s="15"/>
      <c r="E10" s="156"/>
      <c r="F10" s="49"/>
      <c r="G10" s="50"/>
      <c r="H10" s="20"/>
      <c r="I10" s="51"/>
      <c r="J10" s="21"/>
      <c r="K10" s="37">
        <f t="shared" ref="K10:K17" si="5">J10*70%</f>
        <v>0</v>
      </c>
      <c r="L10" s="37">
        <f t="shared" ref="L10:L17" si="6">G10*H10</f>
        <v>0</v>
      </c>
      <c r="M10" s="38">
        <f t="shared" ref="M10:M17" si="7">SUM(G10*I10)</f>
        <v>0</v>
      </c>
      <c r="N10" s="78">
        <f t="shared" ref="N10:N17" si="8">G10*J10</f>
        <v>0</v>
      </c>
      <c r="O10" s="62">
        <f t="shared" ref="O10:O17" si="9">SUM(G10*K10)</f>
        <v>0</v>
      </c>
      <c r="P10" s="164"/>
      <c r="Q10" s="39">
        <f t="shared" ref="Q10:Q34" si="10">D10</f>
        <v>0</v>
      </c>
      <c r="R10" s="40">
        <f t="shared" ref="R10:R34" si="11">IF(M10=0,IF(O10=0,0,(MIN(Q10,O10)*0.95)),(MIN(Q10,M10)*0.95))</f>
        <v>0</v>
      </c>
      <c r="S10" s="173"/>
      <c r="T10" s="178"/>
      <c r="AF10" s="1">
        <f t="shared" ref="AF10:AF13" si="12">SUM($AG$35+AH10)</f>
        <v>2</v>
      </c>
      <c r="AG10" s="10"/>
      <c r="AH10" s="11">
        <v>1</v>
      </c>
      <c r="AI10" s="1" t="str">
        <f t="shared" ref="AI10:AI13" si="13">IF(AH10=1,"Доставчика е регистриран по ДДС","Доставчика не е регистриран по ДДС")</f>
        <v>Доставчика е регистриран по ДДС</v>
      </c>
      <c r="AK10" s="12"/>
      <c r="AL10" s="12"/>
      <c r="AM10" s="13"/>
    </row>
    <row r="11" spans="2:39" ht="45" customHeight="1" x14ac:dyDescent="0.25">
      <c r="B11" s="77" t="s">
        <v>49</v>
      </c>
      <c r="C11" s="14"/>
      <c r="D11" s="15"/>
      <c r="E11" s="156"/>
      <c r="F11" s="49"/>
      <c r="G11" s="50"/>
      <c r="H11" s="20"/>
      <c r="I11" s="51">
        <f t="shared" ref="I11:I17" si="14">H11*70%</f>
        <v>0</v>
      </c>
      <c r="J11" s="21"/>
      <c r="K11" s="37">
        <f t="shared" si="5"/>
        <v>0</v>
      </c>
      <c r="L11" s="37">
        <f t="shared" si="6"/>
        <v>0</v>
      </c>
      <c r="M11" s="38">
        <f t="shared" si="7"/>
        <v>0</v>
      </c>
      <c r="N11" s="78">
        <f t="shared" si="8"/>
        <v>0</v>
      </c>
      <c r="O11" s="62">
        <f t="shared" si="9"/>
        <v>0</v>
      </c>
      <c r="P11" s="164"/>
      <c r="Q11" s="39">
        <f t="shared" si="10"/>
        <v>0</v>
      </c>
      <c r="R11" s="40">
        <f t="shared" si="11"/>
        <v>0</v>
      </c>
      <c r="S11" s="173"/>
      <c r="T11" s="178"/>
      <c r="AF11" s="1">
        <f t="shared" si="12"/>
        <v>2</v>
      </c>
      <c r="AG11" s="10"/>
      <c r="AH11" s="11">
        <v>1</v>
      </c>
      <c r="AI11" s="1" t="str">
        <f t="shared" si="13"/>
        <v>Доставчика е регистриран по ДДС</v>
      </c>
      <c r="AK11" s="12"/>
      <c r="AL11" s="12"/>
      <c r="AM11" s="13"/>
    </row>
    <row r="12" spans="2:39" ht="45" customHeight="1" x14ac:dyDescent="0.25">
      <c r="B12" s="77" t="s">
        <v>50</v>
      </c>
      <c r="C12" s="14"/>
      <c r="D12" s="15"/>
      <c r="E12" s="156"/>
      <c r="F12" s="49"/>
      <c r="G12" s="50"/>
      <c r="H12" s="20"/>
      <c r="I12" s="51">
        <f t="shared" si="14"/>
        <v>0</v>
      </c>
      <c r="J12" s="21"/>
      <c r="K12" s="37">
        <f t="shared" si="5"/>
        <v>0</v>
      </c>
      <c r="L12" s="37">
        <f t="shared" si="6"/>
        <v>0</v>
      </c>
      <c r="M12" s="38">
        <f t="shared" si="7"/>
        <v>0</v>
      </c>
      <c r="N12" s="78">
        <f t="shared" si="8"/>
        <v>0</v>
      </c>
      <c r="O12" s="62">
        <f t="shared" si="9"/>
        <v>0</v>
      </c>
      <c r="P12" s="164"/>
      <c r="Q12" s="39">
        <f t="shared" si="10"/>
        <v>0</v>
      </c>
      <c r="R12" s="40">
        <f t="shared" si="11"/>
        <v>0</v>
      </c>
      <c r="S12" s="173"/>
      <c r="T12" s="178"/>
      <c r="AF12" s="1">
        <f t="shared" si="12"/>
        <v>2</v>
      </c>
      <c r="AG12" s="10"/>
      <c r="AH12" s="11">
        <v>1</v>
      </c>
      <c r="AI12" s="1" t="str">
        <f t="shared" si="13"/>
        <v>Доставчика е регистриран по ДДС</v>
      </c>
      <c r="AK12" s="12"/>
      <c r="AL12" s="12"/>
      <c r="AM12" s="13"/>
    </row>
    <row r="13" spans="2:39" ht="45" customHeight="1" x14ac:dyDescent="0.25">
      <c r="B13" s="77" t="s">
        <v>36</v>
      </c>
      <c r="C13" s="14"/>
      <c r="D13" s="15"/>
      <c r="E13" s="156"/>
      <c r="F13" s="49"/>
      <c r="G13" s="50"/>
      <c r="H13" s="20"/>
      <c r="I13" s="51">
        <f t="shared" si="14"/>
        <v>0</v>
      </c>
      <c r="J13" s="21"/>
      <c r="K13" s="37">
        <f t="shared" si="5"/>
        <v>0</v>
      </c>
      <c r="L13" s="37">
        <f t="shared" si="6"/>
        <v>0</v>
      </c>
      <c r="M13" s="38">
        <f t="shared" si="7"/>
        <v>0</v>
      </c>
      <c r="N13" s="78">
        <f t="shared" si="8"/>
        <v>0</v>
      </c>
      <c r="O13" s="62">
        <f t="shared" si="9"/>
        <v>0</v>
      </c>
      <c r="P13" s="164"/>
      <c r="Q13" s="39">
        <f t="shared" si="10"/>
        <v>0</v>
      </c>
      <c r="R13" s="40">
        <f t="shared" si="11"/>
        <v>0</v>
      </c>
      <c r="S13" s="173"/>
      <c r="T13" s="178"/>
      <c r="AF13" s="1">
        <f t="shared" si="12"/>
        <v>2</v>
      </c>
      <c r="AG13" s="10"/>
      <c r="AH13" s="11">
        <v>1</v>
      </c>
      <c r="AI13" s="1" t="str">
        <f t="shared" si="13"/>
        <v>Доставчика е регистриран по ДДС</v>
      </c>
      <c r="AK13" s="12"/>
      <c r="AL13" s="12"/>
      <c r="AM13" s="13"/>
    </row>
    <row r="14" spans="2:39" ht="48" customHeight="1" x14ac:dyDescent="0.25">
      <c r="B14" s="77" t="s">
        <v>37</v>
      </c>
      <c r="C14" s="14"/>
      <c r="D14" s="15"/>
      <c r="E14" s="156"/>
      <c r="F14" s="52"/>
      <c r="G14" s="50"/>
      <c r="H14" s="20"/>
      <c r="I14" s="51">
        <f t="shared" si="14"/>
        <v>0</v>
      </c>
      <c r="J14" s="21"/>
      <c r="K14" s="37">
        <f t="shared" si="5"/>
        <v>0</v>
      </c>
      <c r="L14" s="37">
        <f t="shared" si="6"/>
        <v>0</v>
      </c>
      <c r="M14" s="38">
        <f t="shared" si="7"/>
        <v>0</v>
      </c>
      <c r="N14" s="78">
        <f t="shared" si="8"/>
        <v>0</v>
      </c>
      <c r="O14" s="62">
        <f t="shared" si="9"/>
        <v>0</v>
      </c>
      <c r="P14" s="164"/>
      <c r="Q14" s="39">
        <f t="shared" si="10"/>
        <v>0</v>
      </c>
      <c r="R14" s="40">
        <f t="shared" si="11"/>
        <v>0</v>
      </c>
      <c r="S14" s="173"/>
      <c r="T14" s="178"/>
      <c r="AF14" s="1">
        <f>SUM($AG$35+AH14)</f>
        <v>2</v>
      </c>
      <c r="AG14" s="10"/>
      <c r="AH14" s="11">
        <v>1</v>
      </c>
      <c r="AI14" s="1" t="str">
        <f t="shared" ref="AI14:AI34" si="15">IF(AH14=1,"Доставчика е регистриран по ДДС","Доставчика не е регистриран по ДДС")</f>
        <v>Доставчика е регистриран по ДДС</v>
      </c>
      <c r="AJ14" s="1" t="e">
        <f>IF(#REF!="",#REF!,ROUND(SUM(#REF!/1.2),2))</f>
        <v>#REF!</v>
      </c>
      <c r="AK14" s="12" t="e">
        <f>MIN(I14,AJ14,#REF!)</f>
        <v>#REF!</v>
      </c>
      <c r="AL14" s="12" t="e">
        <f>IF(#REF!="",MIN(#REF!,K14),MIN(K14/1.2,#REF!))</f>
        <v>#REF!</v>
      </c>
      <c r="AM14" s="13">
        <f t="shared" si="4"/>
        <v>0</v>
      </c>
    </row>
    <row r="15" spans="2:39" ht="48" customHeight="1" x14ac:dyDescent="0.25">
      <c r="B15" s="77" t="s">
        <v>38</v>
      </c>
      <c r="C15" s="14"/>
      <c r="D15" s="15"/>
      <c r="E15" s="156"/>
      <c r="F15" s="52"/>
      <c r="G15" s="50"/>
      <c r="H15" s="20"/>
      <c r="I15" s="51">
        <f t="shared" si="14"/>
        <v>0</v>
      </c>
      <c r="J15" s="21"/>
      <c r="K15" s="37">
        <f t="shared" si="5"/>
        <v>0</v>
      </c>
      <c r="L15" s="37">
        <f t="shared" si="6"/>
        <v>0</v>
      </c>
      <c r="M15" s="38">
        <f t="shared" si="7"/>
        <v>0</v>
      </c>
      <c r="N15" s="78">
        <f t="shared" si="8"/>
        <v>0</v>
      </c>
      <c r="O15" s="62">
        <f t="shared" si="9"/>
        <v>0</v>
      </c>
      <c r="P15" s="164"/>
      <c r="Q15" s="39">
        <f t="shared" si="10"/>
        <v>0</v>
      </c>
      <c r="R15" s="40">
        <f t="shared" si="11"/>
        <v>0</v>
      </c>
      <c r="S15" s="173"/>
      <c r="T15" s="178"/>
      <c r="AF15" s="1">
        <f>SUM($AG$35+AH15)</f>
        <v>2</v>
      </c>
      <c r="AG15" s="10"/>
      <c r="AH15" s="11">
        <v>1</v>
      </c>
      <c r="AI15" s="1" t="str">
        <f t="shared" si="15"/>
        <v>Доставчика е регистриран по ДДС</v>
      </c>
      <c r="AK15" s="12"/>
      <c r="AL15" s="12"/>
      <c r="AM15" s="13"/>
    </row>
    <row r="16" spans="2:39" ht="33.75" customHeight="1" x14ac:dyDescent="0.25">
      <c r="B16" s="79" t="s">
        <v>39</v>
      </c>
      <c r="C16" s="14"/>
      <c r="D16" s="15"/>
      <c r="E16" s="156"/>
      <c r="F16" s="49"/>
      <c r="G16" s="50"/>
      <c r="H16" s="20"/>
      <c r="I16" s="51">
        <f t="shared" si="14"/>
        <v>0</v>
      </c>
      <c r="J16" s="21"/>
      <c r="K16" s="37">
        <f t="shared" si="5"/>
        <v>0</v>
      </c>
      <c r="L16" s="37">
        <f t="shared" si="6"/>
        <v>0</v>
      </c>
      <c r="M16" s="38">
        <f t="shared" si="7"/>
        <v>0</v>
      </c>
      <c r="N16" s="78">
        <f t="shared" si="8"/>
        <v>0</v>
      </c>
      <c r="O16" s="62">
        <f t="shared" si="9"/>
        <v>0</v>
      </c>
      <c r="P16" s="164"/>
      <c r="Q16" s="39">
        <f t="shared" si="10"/>
        <v>0</v>
      </c>
      <c r="R16" s="40">
        <f t="shared" si="11"/>
        <v>0</v>
      </c>
      <c r="S16" s="174"/>
      <c r="T16" s="178"/>
      <c r="AF16" s="1">
        <f t="shared" ref="AF16:AF17" si="16">SUM($AG$35+AH16)</f>
        <v>2</v>
      </c>
      <c r="AG16" s="10" t="s">
        <v>8</v>
      </c>
      <c r="AH16" s="11">
        <v>1</v>
      </c>
      <c r="AI16" s="1" t="str">
        <f t="shared" si="15"/>
        <v>Доставчика е регистриран по ДДС</v>
      </c>
      <c r="AJ16" s="1" t="e">
        <f>IF(#REF!="",#REF!,ROUND(SUM(#REF!/1.2),2))</f>
        <v>#REF!</v>
      </c>
      <c r="AK16" s="12" t="e">
        <f>MIN(I16,AJ16,#REF!)</f>
        <v>#REF!</v>
      </c>
      <c r="AL16" s="12" t="e">
        <f>IF(#REF!="",MIN(#REF!,K16),MIN(K16/1.2,#REF!))</f>
        <v>#REF!</v>
      </c>
      <c r="AM16" s="13">
        <f t="shared" si="4"/>
        <v>0</v>
      </c>
    </row>
    <row r="17" spans="2:39" ht="33.75" customHeight="1" x14ac:dyDescent="0.25">
      <c r="B17" s="79" t="s">
        <v>40</v>
      </c>
      <c r="C17" s="14"/>
      <c r="D17" s="15"/>
      <c r="E17" s="156"/>
      <c r="F17" s="49"/>
      <c r="G17" s="50"/>
      <c r="H17" s="20"/>
      <c r="I17" s="51">
        <f t="shared" si="14"/>
        <v>0</v>
      </c>
      <c r="J17" s="21"/>
      <c r="K17" s="37">
        <f t="shared" si="5"/>
        <v>0</v>
      </c>
      <c r="L17" s="37">
        <f t="shared" si="6"/>
        <v>0</v>
      </c>
      <c r="M17" s="38">
        <f t="shared" si="7"/>
        <v>0</v>
      </c>
      <c r="N17" s="78">
        <f t="shared" si="8"/>
        <v>0</v>
      </c>
      <c r="O17" s="62">
        <f t="shared" si="9"/>
        <v>0</v>
      </c>
      <c r="P17" s="164"/>
      <c r="Q17" s="39">
        <f t="shared" si="10"/>
        <v>0</v>
      </c>
      <c r="R17" s="40">
        <f t="shared" si="11"/>
        <v>0</v>
      </c>
      <c r="S17" s="174"/>
      <c r="T17" s="178"/>
      <c r="AF17" s="1">
        <f t="shared" si="16"/>
        <v>2</v>
      </c>
      <c r="AG17" s="10" t="s">
        <v>9</v>
      </c>
      <c r="AH17" s="11">
        <v>1</v>
      </c>
      <c r="AI17" s="1" t="str">
        <f t="shared" si="15"/>
        <v>Доставчика е регистриран по ДДС</v>
      </c>
      <c r="AK17" s="12"/>
      <c r="AL17" s="12"/>
      <c r="AM17" s="13"/>
    </row>
    <row r="18" spans="2:39" ht="17.100000000000001" customHeight="1" x14ac:dyDescent="0.25">
      <c r="B18" s="79" t="s">
        <v>41</v>
      </c>
      <c r="C18" s="14"/>
      <c r="D18" s="15"/>
      <c r="E18" s="156"/>
      <c r="F18" s="49"/>
      <c r="G18" s="50"/>
      <c r="H18" s="20"/>
      <c r="I18" s="51">
        <f t="shared" ref="I18" si="17">H18*70%</f>
        <v>0</v>
      </c>
      <c r="J18" s="21"/>
      <c r="K18" s="37">
        <f t="shared" ref="K18" si="18">J18*70%</f>
        <v>0</v>
      </c>
      <c r="L18" s="37">
        <f t="shared" si="0"/>
        <v>0</v>
      </c>
      <c r="M18" s="38">
        <f t="shared" si="1"/>
        <v>0</v>
      </c>
      <c r="N18" s="78">
        <f t="shared" si="2"/>
        <v>0</v>
      </c>
      <c r="O18" s="63">
        <f t="shared" si="3"/>
        <v>0</v>
      </c>
      <c r="P18" s="164"/>
      <c r="Q18" s="39">
        <f t="shared" si="10"/>
        <v>0</v>
      </c>
      <c r="R18" s="40">
        <f t="shared" si="11"/>
        <v>0</v>
      </c>
      <c r="S18" s="174"/>
      <c r="T18" s="178"/>
      <c r="AF18" s="1">
        <f t="shared" ref="AF18:AF34" si="19">SUM($AG$35+AH18)</f>
        <v>2</v>
      </c>
      <c r="AG18" s="18"/>
      <c r="AH18" s="11">
        <v>1</v>
      </c>
      <c r="AI18" s="1" t="str">
        <f t="shared" si="15"/>
        <v>Доставчика е регистриран по ДДС</v>
      </c>
      <c r="AJ18" s="1" t="e">
        <f>IF(#REF!="",#REF!,ROUND(SUM(#REF!/1.2),2))</f>
        <v>#REF!</v>
      </c>
      <c r="AK18" s="12" t="e">
        <f>MIN(I18,AJ18,#REF!)</f>
        <v>#REF!</v>
      </c>
      <c r="AL18" s="12" t="e">
        <f>IF(#REF!="",MIN(#REF!,K18),MIN(K18/1.2,#REF!))</f>
        <v>#REF!</v>
      </c>
      <c r="AM18" s="13">
        <f t="shared" si="4"/>
        <v>0</v>
      </c>
    </row>
    <row r="19" spans="2:39" ht="17.100000000000001" customHeight="1" x14ac:dyDescent="0.25">
      <c r="B19" s="79" t="s">
        <v>42</v>
      </c>
      <c r="C19" s="14"/>
      <c r="D19" s="15"/>
      <c r="E19" s="156"/>
      <c r="F19" s="49"/>
      <c r="G19" s="50"/>
      <c r="H19" s="20"/>
      <c r="I19" s="51"/>
      <c r="J19" s="21"/>
      <c r="K19" s="37">
        <f t="shared" ref="K19:K20" si="20">J19*70%</f>
        <v>0</v>
      </c>
      <c r="L19" s="37">
        <f t="shared" ref="L19:L20" si="21">G19*H19</f>
        <v>0</v>
      </c>
      <c r="M19" s="38">
        <f t="shared" ref="M19:M20" si="22">SUM(G19*I19)</f>
        <v>0</v>
      </c>
      <c r="N19" s="78">
        <f t="shared" ref="N19:N20" si="23">G19*J19</f>
        <v>0</v>
      </c>
      <c r="O19" s="63">
        <f t="shared" ref="O19:O20" si="24">SUM(G19*K19)</f>
        <v>0</v>
      </c>
      <c r="P19" s="164"/>
      <c r="Q19" s="39">
        <f t="shared" si="10"/>
        <v>0</v>
      </c>
      <c r="R19" s="40">
        <f t="shared" si="11"/>
        <v>0</v>
      </c>
      <c r="S19" s="174"/>
      <c r="T19" s="178"/>
      <c r="AF19" s="1">
        <f t="shared" si="19"/>
        <v>2</v>
      </c>
      <c r="AG19" s="18"/>
      <c r="AH19" s="11">
        <v>1</v>
      </c>
      <c r="AI19" s="1" t="str">
        <f t="shared" si="15"/>
        <v>Доставчика е регистриран по ДДС</v>
      </c>
      <c r="AK19" s="12"/>
      <c r="AL19" s="12"/>
      <c r="AM19" s="13"/>
    </row>
    <row r="20" spans="2:39" s="18" customFormat="1" ht="17.100000000000001" customHeight="1" x14ac:dyDescent="0.25">
      <c r="B20" s="80" t="s">
        <v>21</v>
      </c>
      <c r="C20" s="16"/>
      <c r="D20" s="17"/>
      <c r="E20" s="156"/>
      <c r="F20" s="53"/>
      <c r="G20" s="50"/>
      <c r="H20" s="54"/>
      <c r="I20" s="51">
        <f>H20*70%</f>
        <v>0</v>
      </c>
      <c r="J20" s="55"/>
      <c r="K20" s="37">
        <f t="shared" si="20"/>
        <v>0</v>
      </c>
      <c r="L20" s="37">
        <f t="shared" si="21"/>
        <v>0</v>
      </c>
      <c r="M20" s="38">
        <f t="shared" si="22"/>
        <v>0</v>
      </c>
      <c r="N20" s="78">
        <f t="shared" si="23"/>
        <v>0</v>
      </c>
      <c r="O20" s="63">
        <f t="shared" si="24"/>
        <v>0</v>
      </c>
      <c r="P20" s="164"/>
      <c r="Q20" s="39">
        <f t="shared" si="10"/>
        <v>0</v>
      </c>
      <c r="R20" s="40">
        <f t="shared" si="11"/>
        <v>0</v>
      </c>
      <c r="S20" s="174"/>
      <c r="T20" s="178"/>
      <c r="AF20" s="1">
        <f t="shared" si="19"/>
        <v>2</v>
      </c>
      <c r="AG20" s="1"/>
      <c r="AH20" s="19">
        <v>1</v>
      </c>
      <c r="AI20" s="1" t="str">
        <f t="shared" si="15"/>
        <v>Доставчика е регистриран по ДДС</v>
      </c>
      <c r="AJ20" s="1" t="e">
        <f>IF(#REF!="",#REF!,ROUND(SUM(#REF!/1.2),2))</f>
        <v>#REF!</v>
      </c>
      <c r="AK20" s="12" t="e">
        <f>MIN(I20,AJ20,#REF!)</f>
        <v>#REF!</v>
      </c>
      <c r="AL20" s="12" t="e">
        <f>IF(#REF!="",MIN(#REF!,K20),MIN(K20/1.2,#REF!))</f>
        <v>#REF!</v>
      </c>
      <c r="AM20" s="13">
        <f t="shared" si="4"/>
        <v>0</v>
      </c>
    </row>
    <row r="21" spans="2:39" ht="17.100000000000001" customHeight="1" x14ac:dyDescent="0.25">
      <c r="B21" s="77" t="s">
        <v>22</v>
      </c>
      <c r="C21" s="14"/>
      <c r="D21" s="15"/>
      <c r="E21" s="156"/>
      <c r="F21" s="49"/>
      <c r="G21" s="50"/>
      <c r="H21" s="20"/>
      <c r="I21" s="51">
        <f>H21*70%</f>
        <v>0</v>
      </c>
      <c r="J21" s="21"/>
      <c r="K21" s="37">
        <f>J21*70%</f>
        <v>0</v>
      </c>
      <c r="L21" s="37">
        <f t="shared" si="0"/>
        <v>0</v>
      </c>
      <c r="M21" s="38">
        <f t="shared" si="1"/>
        <v>0</v>
      </c>
      <c r="N21" s="78">
        <f t="shared" si="2"/>
        <v>0</v>
      </c>
      <c r="O21" s="63">
        <f t="shared" si="3"/>
        <v>0</v>
      </c>
      <c r="P21" s="164"/>
      <c r="Q21" s="39">
        <f t="shared" si="10"/>
        <v>0</v>
      </c>
      <c r="R21" s="40">
        <f t="shared" si="11"/>
        <v>0</v>
      </c>
      <c r="S21" s="174"/>
      <c r="T21" s="178"/>
      <c r="AF21" s="1">
        <f t="shared" si="19"/>
        <v>2</v>
      </c>
      <c r="AH21" s="11">
        <v>1</v>
      </c>
      <c r="AI21" s="1" t="str">
        <f t="shared" si="15"/>
        <v>Доставчика е регистриран по ДДС</v>
      </c>
      <c r="AJ21" s="1" t="e">
        <f>IF(#REF!="",#REF!,ROUND(SUM(#REF!/1.2),2))</f>
        <v>#REF!</v>
      </c>
      <c r="AK21" s="12" t="e">
        <f>MIN(I21,AJ21,#REF!)</f>
        <v>#REF!</v>
      </c>
      <c r="AL21" s="12" t="e">
        <f>IF(#REF!="",MIN(#REF!,K21),MIN(K21/1.2,#REF!))</f>
        <v>#REF!</v>
      </c>
      <c r="AM21" s="13">
        <f t="shared" si="4"/>
        <v>0</v>
      </c>
    </row>
    <row r="22" spans="2:39" ht="17.100000000000001" customHeight="1" x14ac:dyDescent="0.25">
      <c r="B22" s="77" t="s">
        <v>23</v>
      </c>
      <c r="C22" s="14"/>
      <c r="D22" s="15"/>
      <c r="E22" s="156"/>
      <c r="F22" s="49"/>
      <c r="G22" s="50"/>
      <c r="H22" s="20"/>
      <c r="I22" s="51">
        <f>H22*70%</f>
        <v>0</v>
      </c>
      <c r="J22" s="21"/>
      <c r="K22" s="37">
        <f>J22*70%</f>
        <v>0</v>
      </c>
      <c r="L22" s="37">
        <f t="shared" si="0"/>
        <v>0</v>
      </c>
      <c r="M22" s="38">
        <f t="shared" ref="M22:M28" si="25">SUM(G22*I22)</f>
        <v>0</v>
      </c>
      <c r="N22" s="78">
        <f t="shared" si="2"/>
        <v>0</v>
      </c>
      <c r="O22" s="63">
        <f t="shared" ref="O22" si="26">SUM(G22*K22)</f>
        <v>0</v>
      </c>
      <c r="P22" s="164"/>
      <c r="Q22" s="39">
        <f t="shared" si="10"/>
        <v>0</v>
      </c>
      <c r="R22" s="40">
        <f t="shared" si="11"/>
        <v>0</v>
      </c>
      <c r="S22" s="174"/>
      <c r="T22" s="178"/>
      <c r="AF22" s="1">
        <f t="shared" si="19"/>
        <v>2</v>
      </c>
      <c r="AH22" s="11">
        <v>1</v>
      </c>
      <c r="AI22" s="1" t="str">
        <f t="shared" si="15"/>
        <v>Доставчика е регистриран по ДДС</v>
      </c>
      <c r="AJ22" s="1" t="e">
        <f>IF(#REF!="",#REF!,ROUND(SUM(#REF!/1.2),2))</f>
        <v>#REF!</v>
      </c>
      <c r="AK22" s="12" t="e">
        <f>MIN(I22,AJ22,#REF!)</f>
        <v>#REF!</v>
      </c>
      <c r="AL22" s="12" t="e">
        <f>IF(#REF!="",MIN(#REF!,K22),MIN(K22/1.2,#REF!))</f>
        <v>#REF!</v>
      </c>
      <c r="AM22" s="13">
        <f t="shared" si="4"/>
        <v>0</v>
      </c>
    </row>
    <row r="23" spans="2:39" s="46" customFormat="1" ht="47.25" customHeight="1" x14ac:dyDescent="0.25">
      <c r="B23" s="77" t="s">
        <v>54</v>
      </c>
      <c r="C23" s="149">
        <v>1</v>
      </c>
      <c r="D23" s="150"/>
      <c r="E23" s="156"/>
      <c r="F23" s="56"/>
      <c r="G23" s="57">
        <v>1</v>
      </c>
      <c r="H23" s="20"/>
      <c r="I23" s="51">
        <f>H23*70%</f>
        <v>0</v>
      </c>
      <c r="J23" s="58"/>
      <c r="K23" s="37">
        <f>J23*70%</f>
        <v>0</v>
      </c>
      <c r="L23" s="37">
        <f t="shared" si="0"/>
        <v>0</v>
      </c>
      <c r="M23" s="38">
        <f t="shared" si="25"/>
        <v>0</v>
      </c>
      <c r="N23" s="78">
        <f t="shared" si="2"/>
        <v>0</v>
      </c>
      <c r="O23" s="144">
        <f>IF(SUM(G23*K23+G23*I23+G24*K24+G24*I24)&lt;1650,SUM(G23*K23+G23*I23+G24*K24+G24*I24),1650)</f>
        <v>0</v>
      </c>
      <c r="P23" s="164"/>
      <c r="Q23" s="146">
        <f>D23</f>
        <v>0</v>
      </c>
      <c r="R23" s="146">
        <f t="shared" si="11"/>
        <v>0</v>
      </c>
      <c r="S23" s="174"/>
      <c r="T23" s="178"/>
      <c r="U23" s="179"/>
      <c r="AF23" s="46">
        <f t="shared" si="19"/>
        <v>2</v>
      </c>
      <c r="AH23" s="46">
        <v>1</v>
      </c>
      <c r="AI23" s="46" t="str">
        <f t="shared" si="15"/>
        <v>Доставчика е регистриран по ДДС</v>
      </c>
      <c r="AJ23" s="46" t="e">
        <f>IF(#REF!="",#REF!,ROUND(SUM(#REF!/1.2),2))</f>
        <v>#REF!</v>
      </c>
      <c r="AK23" s="47" t="e">
        <f>MIN(I23,AJ23,#REF!)</f>
        <v>#REF!</v>
      </c>
      <c r="AL23" s="47" t="e">
        <f>IF(#REF!="",MIN(#REF!,K23),MIN(K23/1.2,#REF!))</f>
        <v>#REF!</v>
      </c>
      <c r="AM23" s="48">
        <f t="shared" si="4"/>
        <v>1</v>
      </c>
    </row>
    <row r="24" spans="2:39" s="46" customFormat="1" ht="47.25" customHeight="1" x14ac:dyDescent="0.25">
      <c r="B24" s="77" t="s">
        <v>55</v>
      </c>
      <c r="C24" s="149"/>
      <c r="D24" s="150"/>
      <c r="E24" s="156"/>
      <c r="F24" s="56"/>
      <c r="G24" s="57">
        <v>1</v>
      </c>
      <c r="H24" s="20"/>
      <c r="I24" s="51">
        <f t="shared" ref="I24:I28" si="27">H24*70%</f>
        <v>0</v>
      </c>
      <c r="J24" s="58"/>
      <c r="K24" s="37">
        <f t="shared" ref="K24:K28" si="28">J24*70%</f>
        <v>0</v>
      </c>
      <c r="L24" s="37">
        <f t="shared" si="0"/>
        <v>0</v>
      </c>
      <c r="M24" s="38">
        <f t="shared" si="25"/>
        <v>0</v>
      </c>
      <c r="N24" s="78">
        <f t="shared" si="2"/>
        <v>0</v>
      </c>
      <c r="O24" s="145"/>
      <c r="P24" s="164"/>
      <c r="Q24" s="147"/>
      <c r="R24" s="147"/>
      <c r="S24" s="174"/>
      <c r="T24" s="178"/>
      <c r="U24" s="179"/>
      <c r="AF24" s="46">
        <f t="shared" si="19"/>
        <v>2</v>
      </c>
      <c r="AH24" s="46">
        <v>1</v>
      </c>
      <c r="AI24" s="46" t="str">
        <f t="shared" si="15"/>
        <v>Доставчика е регистриран по ДДС</v>
      </c>
      <c r="AJ24" s="46" t="e">
        <f>IF(#REF!="",#REF!,ROUND(SUM(#REF!/1.2),2))</f>
        <v>#REF!</v>
      </c>
      <c r="AK24" s="47" t="e">
        <f>MIN(I24,AJ24,#REF!)</f>
        <v>#REF!</v>
      </c>
      <c r="AL24" s="47" t="e">
        <f>IF(#REF!="",MIN(#REF!,K24),MIN(K24/1.2,#REF!))</f>
        <v>#REF!</v>
      </c>
      <c r="AM24" s="48">
        <f t="shared" si="4"/>
        <v>1</v>
      </c>
    </row>
    <row r="25" spans="2:39" ht="47.25" customHeight="1" x14ac:dyDescent="0.25">
      <c r="B25" s="77" t="s">
        <v>56</v>
      </c>
      <c r="C25" s="149">
        <v>1</v>
      </c>
      <c r="D25" s="151"/>
      <c r="E25" s="156"/>
      <c r="F25" s="49"/>
      <c r="G25" s="44">
        <v>1</v>
      </c>
      <c r="H25" s="20"/>
      <c r="I25" s="51">
        <f t="shared" si="27"/>
        <v>0</v>
      </c>
      <c r="J25" s="21"/>
      <c r="K25" s="37">
        <f t="shared" si="28"/>
        <v>0</v>
      </c>
      <c r="L25" s="37">
        <f t="shared" si="0"/>
        <v>0</v>
      </c>
      <c r="M25" s="38">
        <f t="shared" si="25"/>
        <v>0</v>
      </c>
      <c r="N25" s="78">
        <f t="shared" si="2"/>
        <v>0</v>
      </c>
      <c r="O25" s="144">
        <f>IF(SUM(G25*K25+G25*I25+G26*K26+G26*I26)&lt;2750,SUM(G25*K25+G25*I25+G26*K26+G26*I26),2750)</f>
        <v>0</v>
      </c>
      <c r="P25" s="164"/>
      <c r="Q25" s="146">
        <f>D25</f>
        <v>0</v>
      </c>
      <c r="R25" s="146">
        <f t="shared" si="11"/>
        <v>0</v>
      </c>
      <c r="S25" s="174"/>
      <c r="T25" s="178"/>
      <c r="AF25" s="1">
        <f t="shared" si="19"/>
        <v>2</v>
      </c>
      <c r="AH25" s="11">
        <v>1</v>
      </c>
      <c r="AI25" s="1" t="str">
        <f t="shared" si="15"/>
        <v>Доставчика е регистриран по ДДС</v>
      </c>
      <c r="AJ25" s="1" t="e">
        <f>IF(#REF!="",#REF!,ROUND(SUM(#REF!/1.2),2))</f>
        <v>#REF!</v>
      </c>
      <c r="AK25" s="12" t="e">
        <f>MIN(I25,AJ25,#REF!)</f>
        <v>#REF!</v>
      </c>
      <c r="AL25" s="12" t="e">
        <f>IF(#REF!="",MIN(#REF!,K25),MIN(K25/1.2,#REF!))</f>
        <v>#REF!</v>
      </c>
      <c r="AM25" s="13">
        <f t="shared" si="4"/>
        <v>1</v>
      </c>
    </row>
    <row r="26" spans="2:39" ht="47.25" customHeight="1" x14ac:dyDescent="0.25">
      <c r="B26" s="77" t="s">
        <v>57</v>
      </c>
      <c r="C26" s="149"/>
      <c r="D26" s="151"/>
      <c r="E26" s="156"/>
      <c r="F26" s="49"/>
      <c r="G26" s="44">
        <v>1</v>
      </c>
      <c r="H26" s="20"/>
      <c r="I26" s="51">
        <f t="shared" si="27"/>
        <v>0</v>
      </c>
      <c r="J26" s="21"/>
      <c r="K26" s="37">
        <f t="shared" si="28"/>
        <v>0</v>
      </c>
      <c r="L26" s="37">
        <f t="shared" si="0"/>
        <v>0</v>
      </c>
      <c r="M26" s="38">
        <f t="shared" si="25"/>
        <v>0</v>
      </c>
      <c r="N26" s="78">
        <f t="shared" si="2"/>
        <v>0</v>
      </c>
      <c r="O26" s="145"/>
      <c r="P26" s="164"/>
      <c r="Q26" s="147"/>
      <c r="R26" s="147"/>
      <c r="S26" s="174"/>
      <c r="T26" s="178"/>
      <c r="AF26" s="1">
        <f t="shared" si="19"/>
        <v>2</v>
      </c>
      <c r="AH26" s="11">
        <v>1</v>
      </c>
      <c r="AI26" s="1" t="str">
        <f t="shared" si="15"/>
        <v>Доставчика е регистриран по ДДС</v>
      </c>
      <c r="AK26" s="12"/>
      <c r="AL26" s="12"/>
      <c r="AM26" s="13"/>
    </row>
    <row r="27" spans="2:39" ht="47.25" customHeight="1" x14ac:dyDescent="0.25">
      <c r="B27" s="77" t="s">
        <v>58</v>
      </c>
      <c r="C27" s="149">
        <v>1</v>
      </c>
      <c r="D27" s="151"/>
      <c r="E27" s="156"/>
      <c r="F27" s="49"/>
      <c r="G27" s="44">
        <v>1</v>
      </c>
      <c r="H27" s="20"/>
      <c r="I27" s="51">
        <f t="shared" si="27"/>
        <v>0</v>
      </c>
      <c r="J27" s="21"/>
      <c r="K27" s="37">
        <f t="shared" si="28"/>
        <v>0</v>
      </c>
      <c r="L27" s="37">
        <f t="shared" si="0"/>
        <v>0</v>
      </c>
      <c r="M27" s="38">
        <f t="shared" si="25"/>
        <v>0</v>
      </c>
      <c r="N27" s="78">
        <f t="shared" si="2"/>
        <v>0</v>
      </c>
      <c r="O27" s="144">
        <f>IF(SUM(G27*K27+G27*I27+G28*K28+G28*I28)&lt;3850,SUM(G27*K27+G27*I27+G28*K28+G28*I28),3850)</f>
        <v>0</v>
      </c>
      <c r="P27" s="164"/>
      <c r="Q27" s="146">
        <f>D27</f>
        <v>0</v>
      </c>
      <c r="R27" s="146">
        <f t="shared" si="11"/>
        <v>0</v>
      </c>
      <c r="S27" s="174"/>
      <c r="T27" s="178"/>
      <c r="AF27" s="1">
        <f t="shared" si="19"/>
        <v>2</v>
      </c>
      <c r="AH27" s="11">
        <v>1</v>
      </c>
      <c r="AI27" s="1" t="str">
        <f t="shared" si="15"/>
        <v>Доставчика е регистриран по ДДС</v>
      </c>
      <c r="AK27" s="12"/>
      <c r="AL27" s="12"/>
      <c r="AM27" s="13"/>
    </row>
    <row r="28" spans="2:39" ht="47.25" customHeight="1" x14ac:dyDescent="0.25">
      <c r="B28" s="77" t="s">
        <v>59</v>
      </c>
      <c r="C28" s="149"/>
      <c r="D28" s="151"/>
      <c r="E28" s="156"/>
      <c r="F28" s="49"/>
      <c r="G28" s="44">
        <v>1</v>
      </c>
      <c r="H28" s="20"/>
      <c r="I28" s="51">
        <f t="shared" si="27"/>
        <v>0</v>
      </c>
      <c r="J28" s="21"/>
      <c r="K28" s="37">
        <f t="shared" si="28"/>
        <v>0</v>
      </c>
      <c r="L28" s="37">
        <f t="shared" si="0"/>
        <v>0</v>
      </c>
      <c r="M28" s="38">
        <f t="shared" si="25"/>
        <v>0</v>
      </c>
      <c r="N28" s="78">
        <f t="shared" si="2"/>
        <v>0</v>
      </c>
      <c r="O28" s="145"/>
      <c r="P28" s="164"/>
      <c r="Q28" s="147"/>
      <c r="R28" s="147"/>
      <c r="S28" s="174"/>
      <c r="T28" s="178"/>
      <c r="AF28" s="1">
        <f t="shared" si="19"/>
        <v>2</v>
      </c>
      <c r="AH28" s="11">
        <v>1</v>
      </c>
      <c r="AI28" s="1" t="str">
        <f t="shared" si="15"/>
        <v>Доставчика е регистриран по ДДС</v>
      </c>
      <c r="AK28" s="12"/>
      <c r="AL28" s="12"/>
      <c r="AM28" s="13"/>
    </row>
    <row r="29" spans="2:39" ht="31.5" customHeight="1" x14ac:dyDescent="0.25">
      <c r="B29" s="77" t="s">
        <v>43</v>
      </c>
      <c r="C29" s="43">
        <v>1</v>
      </c>
      <c r="D29" s="15"/>
      <c r="E29" s="156"/>
      <c r="F29" s="49"/>
      <c r="G29" s="44">
        <v>1</v>
      </c>
      <c r="H29" s="20"/>
      <c r="I29" s="51">
        <f>H29*90%</f>
        <v>0</v>
      </c>
      <c r="J29" s="21"/>
      <c r="K29" s="37">
        <f t="shared" ref="K29:K34" si="29">J29*90%</f>
        <v>0</v>
      </c>
      <c r="L29" s="37">
        <f>G29*H29</f>
        <v>0</v>
      </c>
      <c r="M29" s="38">
        <f>SUM(G29*I29)</f>
        <v>0</v>
      </c>
      <c r="N29" s="78">
        <f>G29*J29</f>
        <v>0</v>
      </c>
      <c r="O29" s="63">
        <f>SUM(G29*K29)</f>
        <v>0</v>
      </c>
      <c r="P29" s="164"/>
      <c r="Q29" s="39">
        <f t="shared" si="10"/>
        <v>0</v>
      </c>
      <c r="R29" s="40">
        <f t="shared" si="11"/>
        <v>0</v>
      </c>
      <c r="S29" s="174"/>
      <c r="T29" s="178"/>
      <c r="AF29" s="1">
        <f t="shared" si="19"/>
        <v>2</v>
      </c>
      <c r="AH29" s="11">
        <v>1</v>
      </c>
      <c r="AI29" s="1" t="str">
        <f t="shared" si="15"/>
        <v>Доставчика е регистриран по ДДС</v>
      </c>
      <c r="AJ29" s="1" t="e">
        <f>IF(#REF!="",#REF!,ROUND(SUM(#REF!/1.2),2))</f>
        <v>#REF!</v>
      </c>
      <c r="AK29" s="12" t="e">
        <f>MIN(I29,AJ29,#REF!)</f>
        <v>#REF!</v>
      </c>
      <c r="AL29" s="12" t="e">
        <f>IF(#REF!="",MIN(#REF!,K29),MIN(K29/1.2,#REF!))</f>
        <v>#REF!</v>
      </c>
      <c r="AM29" s="13">
        <f t="shared" si="4"/>
        <v>1</v>
      </c>
    </row>
    <row r="30" spans="2:39" ht="32.25" customHeight="1" x14ac:dyDescent="0.25">
      <c r="B30" s="77" t="s">
        <v>44</v>
      </c>
      <c r="C30" s="43">
        <v>1</v>
      </c>
      <c r="D30" s="15"/>
      <c r="E30" s="156"/>
      <c r="F30" s="49"/>
      <c r="G30" s="44"/>
      <c r="H30" s="20"/>
      <c r="I30" s="51"/>
      <c r="J30" s="21"/>
      <c r="K30" s="37">
        <f t="shared" si="29"/>
        <v>0</v>
      </c>
      <c r="L30" s="37">
        <f>G30*H30</f>
        <v>0</v>
      </c>
      <c r="M30" s="38">
        <f>SUM(G30*I30)</f>
        <v>0</v>
      </c>
      <c r="N30" s="78">
        <f>G30*J30</f>
        <v>0</v>
      </c>
      <c r="O30" s="63">
        <f>SUM(G30*K30)</f>
        <v>0</v>
      </c>
      <c r="P30" s="165"/>
      <c r="Q30" s="39">
        <f t="shared" si="10"/>
        <v>0</v>
      </c>
      <c r="R30" s="40">
        <f t="shared" si="11"/>
        <v>0</v>
      </c>
      <c r="S30" s="175"/>
      <c r="T30" s="178"/>
      <c r="AF30" s="1">
        <f t="shared" si="19"/>
        <v>2</v>
      </c>
      <c r="AH30" s="11">
        <v>1</v>
      </c>
      <c r="AI30" s="1" t="str">
        <f t="shared" si="15"/>
        <v>Доставчика е регистриран по ДДС</v>
      </c>
      <c r="AK30" s="12"/>
      <c r="AL30" s="12"/>
      <c r="AM30" s="13"/>
    </row>
    <row r="31" spans="2:39" ht="43.5" customHeight="1" x14ac:dyDescent="0.25">
      <c r="B31" s="77" t="s">
        <v>45</v>
      </c>
      <c r="C31" s="43">
        <v>1</v>
      </c>
      <c r="D31" s="15"/>
      <c r="E31" s="156"/>
      <c r="F31" s="49"/>
      <c r="G31" s="44">
        <v>1</v>
      </c>
      <c r="H31" s="20"/>
      <c r="I31" s="51">
        <f t="shared" ref="I31:I34" si="30">H31*90%</f>
        <v>0</v>
      </c>
      <c r="J31" s="21"/>
      <c r="K31" s="37">
        <f t="shared" si="29"/>
        <v>0</v>
      </c>
      <c r="L31" s="37">
        <f t="shared" ref="L31:L34" si="31">G31*H31</f>
        <v>0</v>
      </c>
      <c r="M31" s="38">
        <f t="shared" ref="M31:M33" si="32">SUM(G31*I31)</f>
        <v>0</v>
      </c>
      <c r="N31" s="78">
        <f t="shared" ref="N31:N34" si="33">G31*J31</f>
        <v>0</v>
      </c>
      <c r="O31" s="63">
        <f t="shared" ref="O31:O33" si="34">SUM(G31*K31)</f>
        <v>0</v>
      </c>
      <c r="P31" s="165"/>
      <c r="Q31" s="39">
        <f t="shared" si="10"/>
        <v>0</v>
      </c>
      <c r="R31" s="40">
        <f t="shared" si="11"/>
        <v>0</v>
      </c>
      <c r="S31" s="175"/>
      <c r="T31" s="178"/>
      <c r="AF31" s="1">
        <f t="shared" si="19"/>
        <v>2</v>
      </c>
      <c r="AH31" s="11">
        <v>1</v>
      </c>
      <c r="AI31" s="1" t="str">
        <f t="shared" si="15"/>
        <v>Доставчика е регистриран по ДДС</v>
      </c>
      <c r="AJ31" s="1" t="e">
        <f>IF(#REF!="",#REF!,ROUND(SUM(#REF!/1.2),2))</f>
        <v>#REF!</v>
      </c>
      <c r="AK31" s="12" t="e">
        <f>MIN(I31,AJ31,#REF!)</f>
        <v>#REF!</v>
      </c>
      <c r="AL31" s="12" t="e">
        <f>IF(#REF!="",MIN(#REF!,K31),MIN(K31/1.2,#REF!))</f>
        <v>#REF!</v>
      </c>
      <c r="AM31" s="13">
        <f t="shared" si="4"/>
        <v>1</v>
      </c>
    </row>
    <row r="32" spans="2:39" ht="43.5" customHeight="1" x14ac:dyDescent="0.25">
      <c r="B32" s="77" t="s">
        <v>46</v>
      </c>
      <c r="C32" s="43">
        <v>1</v>
      </c>
      <c r="D32" s="15"/>
      <c r="E32" s="156"/>
      <c r="F32" s="49"/>
      <c r="G32" s="44"/>
      <c r="H32" s="20"/>
      <c r="I32" s="51"/>
      <c r="J32" s="21"/>
      <c r="K32" s="37">
        <f t="shared" si="29"/>
        <v>0</v>
      </c>
      <c r="L32" s="37">
        <f t="shared" ref="L32" si="35">G32*H32</f>
        <v>0</v>
      </c>
      <c r="M32" s="38">
        <f t="shared" ref="M32" si="36">SUM(G32*I32)</f>
        <v>0</v>
      </c>
      <c r="N32" s="78">
        <f t="shared" ref="N32" si="37">G32*J32</f>
        <v>0</v>
      </c>
      <c r="O32" s="63">
        <f t="shared" ref="O32" si="38">SUM(G32*K32)</f>
        <v>0</v>
      </c>
      <c r="P32" s="165"/>
      <c r="Q32" s="39">
        <f t="shared" si="10"/>
        <v>0</v>
      </c>
      <c r="R32" s="40">
        <f t="shared" si="11"/>
        <v>0</v>
      </c>
      <c r="S32" s="175"/>
      <c r="T32" s="178"/>
      <c r="AF32" s="1">
        <f t="shared" si="19"/>
        <v>2</v>
      </c>
      <c r="AH32" s="11">
        <v>1</v>
      </c>
      <c r="AI32" s="1" t="str">
        <f t="shared" si="15"/>
        <v>Доставчика е регистриран по ДДС</v>
      </c>
      <c r="AK32" s="12"/>
      <c r="AL32" s="12"/>
      <c r="AM32" s="13"/>
    </row>
    <row r="33" spans="2:39" ht="17.100000000000001" customHeight="1" x14ac:dyDescent="0.25">
      <c r="B33" s="79"/>
      <c r="C33" s="43"/>
      <c r="D33" s="15"/>
      <c r="E33" s="156"/>
      <c r="F33" s="49"/>
      <c r="G33" s="44"/>
      <c r="H33" s="20"/>
      <c r="I33" s="51">
        <f t="shared" si="30"/>
        <v>0</v>
      </c>
      <c r="J33" s="21"/>
      <c r="K33" s="37">
        <f t="shared" si="29"/>
        <v>0</v>
      </c>
      <c r="L33" s="37">
        <f t="shared" si="31"/>
        <v>0</v>
      </c>
      <c r="M33" s="38">
        <f t="shared" si="32"/>
        <v>0</v>
      </c>
      <c r="N33" s="78">
        <f t="shared" si="33"/>
        <v>0</v>
      </c>
      <c r="O33" s="63">
        <f t="shared" si="34"/>
        <v>0</v>
      </c>
      <c r="P33" s="165"/>
      <c r="Q33" s="39">
        <f t="shared" si="10"/>
        <v>0</v>
      </c>
      <c r="R33" s="40">
        <f t="shared" si="11"/>
        <v>0</v>
      </c>
      <c r="S33" s="175"/>
      <c r="T33" s="178"/>
      <c r="AF33" s="1">
        <f t="shared" si="19"/>
        <v>2</v>
      </c>
      <c r="AH33" s="11">
        <v>1</v>
      </c>
      <c r="AI33" s="1" t="str">
        <f t="shared" si="15"/>
        <v>Доставчика е регистриран по ДДС</v>
      </c>
      <c r="AJ33" s="1" t="e">
        <f>IF(#REF!="",#REF!,ROUND(SUM(#REF!/1.2),2))</f>
        <v>#REF!</v>
      </c>
      <c r="AK33" s="12" t="e">
        <f>MIN(I33,AJ33,#REF!)</f>
        <v>#REF!</v>
      </c>
      <c r="AL33" s="12" t="e">
        <f>IF(#REF!="",MIN(#REF!,K33),MIN(K33/1.2,#REF!))</f>
        <v>#REF!</v>
      </c>
      <c r="AM33" s="13">
        <f t="shared" si="4"/>
        <v>0</v>
      </c>
    </row>
    <row r="34" spans="2:39" ht="17.100000000000001" customHeight="1" thickBot="1" x14ac:dyDescent="0.3">
      <c r="B34" s="79"/>
      <c r="C34" s="43"/>
      <c r="D34" s="15"/>
      <c r="E34" s="156"/>
      <c r="F34" s="49"/>
      <c r="G34" s="44"/>
      <c r="H34" s="22"/>
      <c r="I34" s="51">
        <f t="shared" si="30"/>
        <v>0</v>
      </c>
      <c r="J34" s="21"/>
      <c r="K34" s="37">
        <f t="shared" si="29"/>
        <v>0</v>
      </c>
      <c r="L34" s="37">
        <f t="shared" si="31"/>
        <v>0</v>
      </c>
      <c r="M34" s="38">
        <f>SUM(G34*I34)</f>
        <v>0</v>
      </c>
      <c r="N34" s="78">
        <f t="shared" si="33"/>
        <v>0</v>
      </c>
      <c r="O34" s="63">
        <f>SUM(G34*K34)</f>
        <v>0</v>
      </c>
      <c r="P34" s="166"/>
      <c r="Q34" s="39">
        <f t="shared" si="10"/>
        <v>0</v>
      </c>
      <c r="R34" s="40">
        <f t="shared" si="11"/>
        <v>0</v>
      </c>
      <c r="S34" s="176"/>
      <c r="T34" s="173"/>
      <c r="AF34" s="1">
        <f t="shared" si="19"/>
        <v>2</v>
      </c>
      <c r="AH34" s="11">
        <v>1</v>
      </c>
      <c r="AI34" s="1" t="str">
        <f t="shared" si="15"/>
        <v>Доставчика е регистриран по ДДС</v>
      </c>
      <c r="AJ34" s="1" t="e">
        <f>IF(#REF!="",#REF!,ROUND(SUM(#REF!/1.2),2))</f>
        <v>#REF!</v>
      </c>
      <c r="AK34" s="12" t="e">
        <f>MIN(I34,AJ34,#REF!)</f>
        <v>#REF!</v>
      </c>
      <c r="AL34" s="12" t="e">
        <f>IF(#REF!="",MIN(#REF!,K34),MIN(K34/1.2,#REF!))</f>
        <v>#REF!</v>
      </c>
      <c r="AM34" s="13">
        <f t="shared" si="4"/>
        <v>0</v>
      </c>
    </row>
    <row r="35" spans="2:39" ht="27" customHeight="1" thickBot="1" x14ac:dyDescent="0.3">
      <c r="B35" s="81"/>
      <c r="C35" s="59"/>
      <c r="D35" s="59"/>
      <c r="E35" s="59"/>
      <c r="F35" s="59"/>
      <c r="G35" s="60"/>
      <c r="H35" s="60"/>
      <c r="I35" s="59"/>
      <c r="J35" s="59"/>
      <c r="K35" s="59"/>
      <c r="L35" s="61"/>
      <c r="M35" s="61"/>
      <c r="N35" s="82"/>
      <c r="O35" s="64"/>
      <c r="P35" s="24"/>
      <c r="Q35" s="25"/>
      <c r="R35" s="23"/>
      <c r="S35" s="26"/>
      <c r="T35" s="27"/>
      <c r="AG35" s="31">
        <v>1</v>
      </c>
      <c r="AH35" s="11">
        <v>1</v>
      </c>
      <c r="AL35" s="12"/>
    </row>
    <row r="36" spans="2:39" ht="19.5" thickBot="1" x14ac:dyDescent="0.35">
      <c r="B36" s="83" t="s">
        <v>2</v>
      </c>
      <c r="C36" s="84"/>
      <c r="D36" s="85">
        <f>SUM(D9:D35)</f>
        <v>0</v>
      </c>
      <c r="E36" s="84"/>
      <c r="F36" s="84"/>
      <c r="G36" s="84"/>
      <c r="H36" s="84"/>
      <c r="I36" s="84"/>
      <c r="J36" s="84"/>
      <c r="K36" s="84"/>
      <c r="L36" s="86">
        <f>SUM(L9:L34)</f>
        <v>0</v>
      </c>
      <c r="M36" s="86">
        <f>SUM(M9:M34)</f>
        <v>0</v>
      </c>
      <c r="N36" s="87">
        <f>SUM(N9:N34)</f>
        <v>0</v>
      </c>
      <c r="O36" s="65">
        <f>SUM(O9:O34)</f>
        <v>0</v>
      </c>
      <c r="P36" s="28"/>
      <c r="Q36" s="41">
        <f>SUM(Q9:Q34)</f>
        <v>0</v>
      </c>
      <c r="R36" s="42">
        <f>SUM(R9:R34)</f>
        <v>0</v>
      </c>
      <c r="S36" s="29"/>
      <c r="T36" s="30"/>
      <c r="AH36" s="11">
        <v>1</v>
      </c>
    </row>
    <row r="37" spans="2:39" x14ac:dyDescent="0.25">
      <c r="AH37" s="11"/>
    </row>
    <row r="38" spans="2:39" ht="15.75" thickBot="1" x14ac:dyDescent="0.3">
      <c r="AH38" s="11"/>
    </row>
    <row r="39" spans="2:39" ht="28.5" customHeight="1" x14ac:dyDescent="0.25">
      <c r="C39" s="135" t="s">
        <v>67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7"/>
      <c r="AG39" s="32"/>
      <c r="AH39" s="11"/>
    </row>
    <row r="40" spans="2:39" s="32" customFormat="1" ht="32.25" customHeight="1" x14ac:dyDescent="0.25">
      <c r="C40" s="138" t="s">
        <v>27</v>
      </c>
      <c r="D40" s="139"/>
      <c r="E40" s="139"/>
      <c r="F40" s="139"/>
      <c r="G40" s="139"/>
      <c r="H40" s="139"/>
      <c r="I40" s="139"/>
      <c r="J40" s="139"/>
      <c r="K40" s="95"/>
      <c r="L40" s="96">
        <f>L36+N36</f>
        <v>0</v>
      </c>
      <c r="M40" s="95"/>
      <c r="N40" s="104"/>
      <c r="AM40" s="33"/>
    </row>
    <row r="41" spans="2:39" s="32" customFormat="1" ht="30.75" customHeight="1" x14ac:dyDescent="0.25">
      <c r="C41" s="140" t="s">
        <v>7</v>
      </c>
      <c r="D41" s="141"/>
      <c r="E41" s="141"/>
      <c r="F41" s="141"/>
      <c r="G41" s="141"/>
      <c r="H41" s="141"/>
      <c r="I41" s="141"/>
      <c r="J41" s="141"/>
      <c r="K41" s="97"/>
      <c r="L41" s="98">
        <f>R36</f>
        <v>0</v>
      </c>
      <c r="M41" s="99"/>
      <c r="N41" s="105"/>
      <c r="AM41" s="33"/>
    </row>
    <row r="42" spans="2:39" s="32" customFormat="1" ht="33.75" customHeight="1" x14ac:dyDescent="0.25">
      <c r="C42" s="142" t="s">
        <v>66</v>
      </c>
      <c r="D42" s="143"/>
      <c r="E42" s="143"/>
      <c r="F42" s="143"/>
      <c r="G42" s="143"/>
      <c r="H42" s="143"/>
      <c r="I42" s="143"/>
      <c r="J42" s="143"/>
      <c r="K42" s="106"/>
      <c r="L42" s="94">
        <f>L40-L41</f>
        <v>0</v>
      </c>
      <c r="M42" s="106"/>
      <c r="N42" s="107"/>
      <c r="AM42" s="33"/>
    </row>
    <row r="43" spans="2:39" s="32" customFormat="1" ht="33.75" customHeight="1" thickBot="1" x14ac:dyDescent="0.3">
      <c r="C43" s="121" t="s">
        <v>65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3"/>
      <c r="AM43" s="33"/>
    </row>
    <row r="44" spans="2:39" s="32" customFormat="1" ht="41.25" customHeight="1" thickBot="1" x14ac:dyDescent="0.3">
      <c r="C44" s="124" t="s">
        <v>69</v>
      </c>
      <c r="D44" s="125"/>
      <c r="E44" s="125"/>
      <c r="F44" s="125"/>
      <c r="G44" s="125"/>
      <c r="H44" s="125"/>
      <c r="I44" s="125"/>
      <c r="J44" s="125"/>
      <c r="K44" s="94"/>
      <c r="L44" s="102"/>
      <c r="M44" s="94"/>
      <c r="N44" s="108"/>
      <c r="AM44" s="33"/>
    </row>
    <row r="45" spans="2:39" s="32" customFormat="1" ht="42" customHeight="1" thickBot="1" x14ac:dyDescent="0.3">
      <c r="C45" s="124" t="s">
        <v>70</v>
      </c>
      <c r="D45" s="125"/>
      <c r="E45" s="125"/>
      <c r="F45" s="125"/>
      <c r="G45" s="125"/>
      <c r="H45" s="125"/>
      <c r="I45" s="125"/>
      <c r="J45" s="125"/>
      <c r="K45" s="94"/>
      <c r="L45" s="101"/>
      <c r="M45" s="94"/>
      <c r="N45" s="108"/>
      <c r="AM45" s="33"/>
    </row>
    <row r="46" spans="2:39" s="32" customFormat="1" ht="30" hidden="1" customHeight="1" x14ac:dyDescent="0.25">
      <c r="C46" s="121" t="s">
        <v>65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  <c r="AM46" s="33"/>
    </row>
    <row r="47" spans="2:39" s="32" customFormat="1" ht="26.25" hidden="1" customHeight="1" x14ac:dyDescent="0.25">
      <c r="C47" s="127" t="s">
        <v>27</v>
      </c>
      <c r="D47" s="128"/>
      <c r="E47" s="128"/>
      <c r="F47" s="128"/>
      <c r="G47" s="128"/>
      <c r="H47" s="128"/>
      <c r="I47" s="128"/>
      <c r="J47" s="128"/>
      <c r="K47" s="128"/>
      <c r="L47" s="91">
        <f>L36+N36</f>
        <v>0</v>
      </c>
      <c r="M47" s="92"/>
      <c r="N47" s="109"/>
      <c r="AM47" s="33"/>
    </row>
    <row r="48" spans="2:39" s="32" customFormat="1" ht="45" customHeight="1" x14ac:dyDescent="0.25">
      <c r="C48" s="129" t="s">
        <v>68</v>
      </c>
      <c r="D48" s="130"/>
      <c r="E48" s="130"/>
      <c r="F48" s="130"/>
      <c r="G48" s="130"/>
      <c r="H48" s="130"/>
      <c r="I48" s="130"/>
      <c r="J48" s="130"/>
      <c r="K48" s="130"/>
      <c r="L48" s="103">
        <f>IF(L44&gt;=S9,(MIN((L36+N36)-L44,L45)),MIN(R36,L45))</f>
        <v>0</v>
      </c>
      <c r="M48" s="92"/>
      <c r="N48" s="110"/>
      <c r="AM48" s="33"/>
    </row>
    <row r="49" spans="1:39" s="32" customFormat="1" ht="24.75" hidden="1" customHeight="1" x14ac:dyDescent="0.25">
      <c r="C49" s="131" t="s">
        <v>28</v>
      </c>
      <c r="D49" s="132"/>
      <c r="E49" s="132"/>
      <c r="F49" s="132"/>
      <c r="G49" s="132"/>
      <c r="H49" s="132"/>
      <c r="I49" s="132"/>
      <c r="J49" s="132"/>
      <c r="K49" s="132"/>
      <c r="L49" s="111">
        <f>SUM(L40-L48)</f>
        <v>0</v>
      </c>
      <c r="M49" s="112"/>
      <c r="N49" s="113"/>
      <c r="AM49" s="33"/>
    </row>
    <row r="50" spans="1:39" s="32" customFormat="1" ht="15.95" customHeight="1" thickBot="1" x14ac:dyDescent="0.35">
      <c r="C50" s="133" t="s">
        <v>29</v>
      </c>
      <c r="D50" s="134"/>
      <c r="E50" s="134"/>
      <c r="F50" s="134"/>
      <c r="G50" s="134"/>
      <c r="H50" s="134"/>
      <c r="I50" s="134"/>
      <c r="J50" s="134"/>
      <c r="K50" s="134"/>
      <c r="L50" s="114">
        <f>SUM(L49-L44)</f>
        <v>0</v>
      </c>
      <c r="M50" s="115"/>
      <c r="N50" s="116"/>
      <c r="Q50" s="34" t="s">
        <v>20</v>
      </c>
      <c r="AM50" s="33"/>
    </row>
    <row r="51" spans="1:39" s="32" customFormat="1" ht="15.75" x14ac:dyDescent="0.25"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Q51" s="34"/>
      <c r="U51" s="35"/>
      <c r="AG51" s="1"/>
      <c r="AM51" s="33"/>
    </row>
    <row r="52" spans="1:39" ht="15.75" x14ac:dyDescent="0.25">
      <c r="Q52" s="34" t="s">
        <v>30</v>
      </c>
      <c r="AH52" s="11"/>
    </row>
    <row r="53" spans="1:39" x14ac:dyDescent="0.25">
      <c r="AH53" s="11"/>
    </row>
    <row r="54" spans="1:39" ht="20.25" x14ac:dyDescent="0.3">
      <c r="A54" s="36"/>
      <c r="B54" s="117" t="s">
        <v>16</v>
      </c>
      <c r="AH54" s="11"/>
    </row>
    <row r="55" spans="1:39" ht="18.75" customHeight="1" x14ac:dyDescent="0.25">
      <c r="A55" s="36"/>
      <c r="B55" s="119" t="s">
        <v>60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8"/>
      <c r="P55" s="118"/>
      <c r="Q55" s="118"/>
      <c r="R55" s="118"/>
      <c r="S55" s="118"/>
      <c r="T55" s="118"/>
      <c r="AH55" s="11"/>
    </row>
    <row r="56" spans="1:39" ht="39" customHeight="1" x14ac:dyDescent="0.25">
      <c r="A56" s="36"/>
      <c r="B56" s="120" t="s">
        <v>75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18"/>
      <c r="P56" s="118"/>
      <c r="Q56" s="118"/>
      <c r="R56" s="118"/>
      <c r="S56" s="118"/>
      <c r="T56" s="118"/>
      <c r="AH56" s="11"/>
    </row>
    <row r="57" spans="1:39" ht="30.75" customHeight="1" x14ac:dyDescent="0.25">
      <c r="A57" s="36"/>
      <c r="B57" s="120" t="s">
        <v>31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AH57" s="11"/>
    </row>
    <row r="58" spans="1:39" ht="29.25" hidden="1" customHeight="1" x14ac:dyDescent="0.25">
      <c r="A58" s="36"/>
      <c r="B58" s="126" t="s">
        <v>73</v>
      </c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AH58" s="11"/>
    </row>
    <row r="59" spans="1:39" ht="49.5" customHeight="1" x14ac:dyDescent="0.25">
      <c r="A59" s="36"/>
      <c r="B59" s="120" t="s">
        <v>74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AH59" s="11"/>
    </row>
    <row r="60" spans="1:39" ht="22.5" customHeight="1" x14ac:dyDescent="0.25">
      <c r="B60" s="120" t="s">
        <v>71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34"/>
      <c r="P60" s="34"/>
      <c r="Q60" s="34"/>
      <c r="R60" s="34"/>
      <c r="S60" s="34"/>
      <c r="T60" s="34"/>
      <c r="AH60" s="11"/>
    </row>
    <row r="61" spans="1:39" ht="26.25" customHeight="1" x14ac:dyDescent="0.25">
      <c r="B61" s="120" t="s">
        <v>72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34"/>
      <c r="P61" s="34"/>
      <c r="Q61" s="34"/>
      <c r="R61" s="34"/>
      <c r="S61" s="34"/>
      <c r="T61" s="34"/>
      <c r="AH61" s="11"/>
    </row>
    <row r="62" spans="1:39" x14ac:dyDescent="0.25">
      <c r="AH62" s="11"/>
    </row>
    <row r="63" spans="1:39" x14ac:dyDescent="0.25">
      <c r="AH63" s="11"/>
    </row>
    <row r="64" spans="1:39" x14ac:dyDescent="0.25">
      <c r="AH64" s="11"/>
    </row>
  </sheetData>
  <sheetProtection insertColumns="0" insertRows="0" deleteColumns="0" deleteRows="0"/>
  <dataConsolidate/>
  <mergeCells count="53">
    <mergeCell ref="AF6:AL7"/>
    <mergeCell ref="P9:P34"/>
    <mergeCell ref="Q7:Q8"/>
    <mergeCell ref="S7:S8"/>
    <mergeCell ref="T7:T8"/>
    <mergeCell ref="S9:S34"/>
    <mergeCell ref="T9:T34"/>
    <mergeCell ref="R7:R8"/>
    <mergeCell ref="U23:U24"/>
    <mergeCell ref="R23:R24"/>
    <mergeCell ref="Q25:Q26"/>
    <mergeCell ref="R25:R26"/>
    <mergeCell ref="Q23:Q24"/>
    <mergeCell ref="B2:T2"/>
    <mergeCell ref="B3:T3"/>
    <mergeCell ref="B7:B8"/>
    <mergeCell ref="C7:D7"/>
    <mergeCell ref="E7:E8"/>
    <mergeCell ref="F7:F8"/>
    <mergeCell ref="O27:O28"/>
    <mergeCell ref="Q27:Q28"/>
    <mergeCell ref="R27:R28"/>
    <mergeCell ref="C4:K4"/>
    <mergeCell ref="C5:K5"/>
    <mergeCell ref="C23:C24"/>
    <mergeCell ref="C25:C26"/>
    <mergeCell ref="C27:C28"/>
    <mergeCell ref="D23:D24"/>
    <mergeCell ref="D25:D26"/>
    <mergeCell ref="D27:D28"/>
    <mergeCell ref="G7:N7"/>
    <mergeCell ref="E9:E34"/>
    <mergeCell ref="O23:O24"/>
    <mergeCell ref="O25:O26"/>
    <mergeCell ref="C39:N39"/>
    <mergeCell ref="C40:J40"/>
    <mergeCell ref="C41:J41"/>
    <mergeCell ref="C42:J42"/>
    <mergeCell ref="C44:J44"/>
    <mergeCell ref="B55:N55"/>
    <mergeCell ref="B56:N56"/>
    <mergeCell ref="B60:N60"/>
    <mergeCell ref="B61:N61"/>
    <mergeCell ref="C43:N43"/>
    <mergeCell ref="C46:N46"/>
    <mergeCell ref="C45:J45"/>
    <mergeCell ref="B58:T58"/>
    <mergeCell ref="B59:T59"/>
    <mergeCell ref="B57:T57"/>
    <mergeCell ref="C47:K47"/>
    <mergeCell ref="C48:K48"/>
    <mergeCell ref="C49:K49"/>
    <mergeCell ref="C50:K50"/>
  </mergeCells>
  <conditionalFormatting sqref="J9">
    <cfRule type="expression" dxfId="80" priority="69">
      <formula>$AF$9=2</formula>
    </cfRule>
  </conditionalFormatting>
  <conditionalFormatting sqref="J14">
    <cfRule type="expression" dxfId="79" priority="68">
      <formula>$AF$14=2</formula>
    </cfRule>
  </conditionalFormatting>
  <conditionalFormatting sqref="J16">
    <cfRule type="expression" dxfId="78" priority="67">
      <formula>$AF$16=2</formula>
    </cfRule>
  </conditionalFormatting>
  <conditionalFormatting sqref="J18">
    <cfRule type="expression" dxfId="77" priority="66">
      <formula>$AF$18=2</formula>
    </cfRule>
  </conditionalFormatting>
  <conditionalFormatting sqref="J20">
    <cfRule type="expression" dxfId="76" priority="65">
      <formula>$AF$20=2</formula>
    </cfRule>
  </conditionalFormatting>
  <conditionalFormatting sqref="J21">
    <cfRule type="expression" dxfId="75" priority="64">
      <formula>$AF$21=2</formula>
    </cfRule>
  </conditionalFormatting>
  <conditionalFormatting sqref="J22">
    <cfRule type="expression" dxfId="74" priority="63">
      <formula>$AF$22=2</formula>
    </cfRule>
  </conditionalFormatting>
  <conditionalFormatting sqref="J23">
    <cfRule type="expression" dxfId="73" priority="62">
      <formula>$AF$23=2</formula>
    </cfRule>
  </conditionalFormatting>
  <conditionalFormatting sqref="J24">
    <cfRule type="expression" dxfId="72" priority="61">
      <formula>$AF$24=2</formula>
    </cfRule>
  </conditionalFormatting>
  <conditionalFormatting sqref="J25">
    <cfRule type="expression" dxfId="71" priority="60">
      <formula>$AF$25=2</formula>
    </cfRule>
  </conditionalFormatting>
  <conditionalFormatting sqref="J29">
    <cfRule type="expression" dxfId="70" priority="59">
      <formula>$AF$29=2</formula>
    </cfRule>
  </conditionalFormatting>
  <conditionalFormatting sqref="J31">
    <cfRule type="expression" dxfId="69" priority="58">
      <formula>$AF$31=2</formula>
    </cfRule>
  </conditionalFormatting>
  <conditionalFormatting sqref="J33">
    <cfRule type="expression" dxfId="68" priority="57">
      <formula>$AF$33=2</formula>
    </cfRule>
  </conditionalFormatting>
  <conditionalFormatting sqref="J34">
    <cfRule type="expression" dxfId="67" priority="56">
      <formula>$AF$34=2</formula>
    </cfRule>
  </conditionalFormatting>
  <conditionalFormatting sqref="J10">
    <cfRule type="expression" dxfId="66" priority="52">
      <formula>$AF$10=2</formula>
    </cfRule>
  </conditionalFormatting>
  <conditionalFormatting sqref="H10">
    <cfRule type="expression" priority="53">
      <formula>$AF$10=1</formula>
    </cfRule>
    <cfRule type="expression" dxfId="65" priority="54">
      <formula>$AF$10=3</formula>
    </cfRule>
    <cfRule type="expression" dxfId="64" priority="55">
      <formula>$AF$10=4</formula>
    </cfRule>
  </conditionalFormatting>
  <conditionalFormatting sqref="H11">
    <cfRule type="expression" priority="49">
      <formula>$AF$11=1</formula>
    </cfRule>
    <cfRule type="expression" dxfId="63" priority="50">
      <formula>$AF$11=3</formula>
    </cfRule>
    <cfRule type="expression" dxfId="62" priority="51">
      <formula>$AF$11=4</formula>
    </cfRule>
  </conditionalFormatting>
  <conditionalFormatting sqref="J11">
    <cfRule type="expression" dxfId="61" priority="47">
      <formula>$AF$11=2</formula>
    </cfRule>
  </conditionalFormatting>
  <conditionalFormatting sqref="H12">
    <cfRule type="expression" priority="44">
      <formula>$AF$12=1</formula>
    </cfRule>
    <cfRule type="expression" dxfId="60" priority="45">
      <formula>$AF$12=3</formula>
    </cfRule>
    <cfRule type="expression" dxfId="59" priority="46">
      <formula>$AF$12=4</formula>
    </cfRule>
  </conditionalFormatting>
  <conditionalFormatting sqref="J12">
    <cfRule type="expression" dxfId="58" priority="43">
      <formula>$AF$12=2</formula>
    </cfRule>
  </conditionalFormatting>
  <conditionalFormatting sqref="H13">
    <cfRule type="expression" priority="40">
      <formula>$AF$13=1</formula>
    </cfRule>
    <cfRule type="expression" dxfId="57" priority="41">
      <formula>$AF$13=3</formula>
    </cfRule>
    <cfRule type="expression" dxfId="56" priority="42">
      <formula>$AF$13=4</formula>
    </cfRule>
  </conditionalFormatting>
  <conditionalFormatting sqref="J13">
    <cfRule type="expression" dxfId="55" priority="39">
      <formula>$AF$13=2</formula>
    </cfRule>
  </conditionalFormatting>
  <conditionalFormatting sqref="H15">
    <cfRule type="expression" priority="36">
      <formula>$AF$15=1</formula>
    </cfRule>
    <cfRule type="expression" dxfId="54" priority="37">
      <formula>$AF$15=3</formula>
    </cfRule>
    <cfRule type="expression" dxfId="53" priority="38">
      <formula>$AF$15=4</formula>
    </cfRule>
  </conditionalFormatting>
  <conditionalFormatting sqref="J15">
    <cfRule type="expression" dxfId="52" priority="35">
      <formula>$AF$15=2</formula>
    </cfRule>
  </conditionalFormatting>
  <conditionalFormatting sqref="H17">
    <cfRule type="expression" priority="32">
      <formula>$AF$17=1</formula>
    </cfRule>
    <cfRule type="expression" dxfId="51" priority="33">
      <formula>$AF$17=3</formula>
    </cfRule>
    <cfRule type="expression" dxfId="50" priority="34">
      <formula>$AF$17=4</formula>
    </cfRule>
  </conditionalFormatting>
  <conditionalFormatting sqref="J17">
    <cfRule type="expression" dxfId="49" priority="31">
      <formula>$AF$17=2</formula>
    </cfRule>
  </conditionalFormatting>
  <conditionalFormatting sqref="H20">
    <cfRule type="expression" dxfId="48" priority="116" stopIfTrue="1">
      <formula>$AF$20=4</formula>
    </cfRule>
    <cfRule type="expression" dxfId="47" priority="117">
      <formula>$AF$20=3</formula>
    </cfRule>
    <cfRule type="expression" priority="118" stopIfTrue="1">
      <formula>$AG$35=1</formula>
    </cfRule>
  </conditionalFormatting>
  <conditionalFormatting sqref="H21">
    <cfRule type="expression" dxfId="46" priority="119">
      <formula>$AF$21=4</formula>
    </cfRule>
    <cfRule type="expression" dxfId="45" priority="120">
      <formula>$AF$21=3</formula>
    </cfRule>
    <cfRule type="expression" priority="121" stopIfTrue="1">
      <formula>$AG$35=1</formula>
    </cfRule>
  </conditionalFormatting>
  <conditionalFormatting sqref="H22">
    <cfRule type="expression" dxfId="44" priority="122">
      <formula>$AF$22=4</formula>
    </cfRule>
    <cfRule type="expression" dxfId="43" priority="123">
      <formula>$AF$22=3</formula>
    </cfRule>
    <cfRule type="expression" priority="124" stopIfTrue="1">
      <formula>$AG$35=1</formula>
    </cfRule>
  </conditionalFormatting>
  <conditionalFormatting sqref="H23">
    <cfRule type="expression" dxfId="42" priority="125">
      <formula>$AF$23=4</formula>
    </cfRule>
    <cfRule type="expression" dxfId="41" priority="126">
      <formula>$AF$23=3</formula>
    </cfRule>
    <cfRule type="expression" priority="127">
      <formula>$AG$35</formula>
    </cfRule>
  </conditionalFormatting>
  <conditionalFormatting sqref="H24">
    <cfRule type="expression" dxfId="40" priority="128">
      <formula>$AF$24=4</formula>
    </cfRule>
    <cfRule type="expression" dxfId="39" priority="129">
      <formula>$AF$24=3</formula>
    </cfRule>
    <cfRule type="expression" priority="130" stopIfTrue="1">
      <formula>$AG$35=1</formula>
    </cfRule>
  </conditionalFormatting>
  <conditionalFormatting sqref="H33">
    <cfRule type="expression" dxfId="38" priority="140">
      <formula>$AF$33=4</formula>
    </cfRule>
    <cfRule type="expression" dxfId="37" priority="141">
      <formula>$AF$33=3</formula>
    </cfRule>
    <cfRule type="expression" priority="142" stopIfTrue="1">
      <formula>$AG$35=1</formula>
    </cfRule>
  </conditionalFormatting>
  <conditionalFormatting sqref="H9">
    <cfRule type="expression" dxfId="36" priority="143">
      <formula>$AF$9=4</formula>
    </cfRule>
    <cfRule type="expression" dxfId="35" priority="144">
      <formula>$AF$9=3</formula>
    </cfRule>
    <cfRule type="expression" dxfId="34" priority="145" stopIfTrue="1">
      <formula>$AG$35=1</formula>
    </cfRule>
  </conditionalFormatting>
  <conditionalFormatting sqref="H14">
    <cfRule type="expression" dxfId="33" priority="146">
      <formula>$AF$14=4</formula>
    </cfRule>
    <cfRule type="expression" dxfId="32" priority="147">
      <formula>$AF$14=3</formula>
    </cfRule>
    <cfRule type="expression" priority="148" stopIfTrue="1">
      <formula>$AG$35=1</formula>
    </cfRule>
  </conditionalFormatting>
  <conditionalFormatting sqref="H16">
    <cfRule type="expression" dxfId="31" priority="149">
      <formula>$AF$16=4</formula>
    </cfRule>
    <cfRule type="expression" dxfId="30" priority="150">
      <formula>$AF$16=3</formula>
    </cfRule>
    <cfRule type="expression" priority="151" stopIfTrue="1">
      <formula>$AG$35=1</formula>
    </cfRule>
  </conditionalFormatting>
  <conditionalFormatting sqref="H18">
    <cfRule type="expression" dxfId="29" priority="113">
      <formula>$AF$18=4</formula>
    </cfRule>
    <cfRule type="expression" dxfId="28" priority="114">
      <formula>$AF$18=3</formula>
    </cfRule>
    <cfRule type="expression" priority="115" stopIfTrue="1">
      <formula>$AG$35=1</formula>
    </cfRule>
  </conditionalFormatting>
  <conditionalFormatting sqref="H19">
    <cfRule type="expression" priority="28">
      <formula>$AF$19=1</formula>
    </cfRule>
    <cfRule type="expression" dxfId="27" priority="29">
      <formula>$AF$19=3</formula>
    </cfRule>
    <cfRule type="expression" dxfId="26" priority="30">
      <formula>$AF$19=4</formula>
    </cfRule>
  </conditionalFormatting>
  <conditionalFormatting sqref="J19">
    <cfRule type="expression" dxfId="25" priority="27">
      <formula>$AF$19=2</formula>
    </cfRule>
  </conditionalFormatting>
  <conditionalFormatting sqref="H29">
    <cfRule type="expression" priority="134">
      <formula>$AF$29=4</formula>
    </cfRule>
    <cfRule type="expression" dxfId="24" priority="135">
      <formula>$AF$29=3</formula>
    </cfRule>
    <cfRule type="expression" priority="136" stopIfTrue="1">
      <formula>$AG$35=1</formula>
    </cfRule>
  </conditionalFormatting>
  <conditionalFormatting sqref="H30">
    <cfRule type="expression" priority="24">
      <formula>$AF$30=1</formula>
    </cfRule>
    <cfRule type="expression" dxfId="23" priority="25">
      <formula>$AF$30=3</formula>
    </cfRule>
    <cfRule type="expression" dxfId="22" priority="26">
      <formula>$AF$30=4</formula>
    </cfRule>
  </conditionalFormatting>
  <conditionalFormatting sqref="J30">
    <cfRule type="expression" dxfId="21" priority="23">
      <formula>$AF$30=2</formula>
    </cfRule>
  </conditionalFormatting>
  <conditionalFormatting sqref="H31">
    <cfRule type="expression" dxfId="20" priority="137">
      <formula>$AF$31=4</formula>
    </cfRule>
    <cfRule type="expression" dxfId="19" priority="138">
      <formula>$AF$31=3</formula>
    </cfRule>
    <cfRule type="expression" priority="139" stopIfTrue="1">
      <formula>$AG$35=1</formula>
    </cfRule>
  </conditionalFormatting>
  <conditionalFormatting sqref="H32">
    <cfRule type="expression" priority="20">
      <formula>$AF$32=1</formula>
    </cfRule>
    <cfRule type="expression" dxfId="18" priority="21">
      <formula>$AF$32=3</formula>
    </cfRule>
    <cfRule type="expression" dxfId="17" priority="22">
      <formula>$AF$32=4</formula>
    </cfRule>
  </conditionalFormatting>
  <conditionalFormatting sqref="J32">
    <cfRule type="expression" dxfId="16" priority="19">
      <formula>$AF$32=2</formula>
    </cfRule>
  </conditionalFormatting>
  <conditionalFormatting sqref="H34">
    <cfRule type="expression" priority="16">
      <formula>$AF$34=1</formula>
    </cfRule>
    <cfRule type="expression" dxfId="15" priority="17">
      <formula>$AF$34=4</formula>
    </cfRule>
    <cfRule type="expression" dxfId="14" priority="18">
      <formula>$AF$34=3</formula>
    </cfRule>
  </conditionalFormatting>
  <conditionalFormatting sqref="H25">
    <cfRule type="expression" dxfId="13" priority="131">
      <formula>$AF$25=4</formula>
    </cfRule>
    <cfRule type="expression" dxfId="12" priority="132">
      <formula>$AF$25=3</formula>
    </cfRule>
    <cfRule type="expression" priority="133" stopIfTrue="1">
      <formula>$AG$35=1</formula>
    </cfRule>
  </conditionalFormatting>
  <conditionalFormatting sqref="H26">
    <cfRule type="expression" priority="13">
      <formula>$AF$26=1</formula>
    </cfRule>
    <cfRule type="expression" dxfId="11" priority="14">
      <formula>$AF$26=3</formula>
    </cfRule>
    <cfRule type="expression" dxfId="10" priority="15">
      <formula>$AF$26=4</formula>
    </cfRule>
  </conditionalFormatting>
  <conditionalFormatting sqref="J26">
    <cfRule type="expression" dxfId="9" priority="12">
      <formula>$AF$26=2</formula>
    </cfRule>
  </conditionalFormatting>
  <conditionalFormatting sqref="H27">
    <cfRule type="expression" dxfId="8" priority="9">
      <formula>$AF$27=1</formula>
    </cfRule>
    <cfRule type="expression" dxfId="7" priority="10">
      <formula>$AF$27=3</formula>
    </cfRule>
    <cfRule type="expression" dxfId="6" priority="11">
      <formula>$AF$27=4</formula>
    </cfRule>
  </conditionalFormatting>
  <conditionalFormatting sqref="J27">
    <cfRule type="expression" dxfId="5" priority="8">
      <formula>$AF$27=2</formula>
    </cfRule>
  </conditionalFormatting>
  <conditionalFormatting sqref="H28">
    <cfRule type="expression" priority="5">
      <formula>$AF$28=1</formula>
    </cfRule>
    <cfRule type="expression" dxfId="4" priority="6">
      <formula>$AF$28=3</formula>
    </cfRule>
    <cfRule type="expression" dxfId="3" priority="7">
      <formula>$AF$28=4</formula>
    </cfRule>
  </conditionalFormatting>
  <conditionalFormatting sqref="J28">
    <cfRule type="expression" dxfId="2" priority="4">
      <formula>$AF$28=2</formula>
    </cfRule>
  </conditionalFormatting>
  <conditionalFormatting sqref="L50">
    <cfRule type="cellIs" dxfId="1" priority="3" operator="greaterThan">
      <formula>0</formula>
    </cfRule>
  </conditionalFormatting>
  <conditionalFormatting sqref="L48">
    <cfRule type="expression" dxfId="0" priority="1">
      <formula>L44&gt;0</formula>
    </cfRule>
  </conditionalFormatting>
  <pageMargins left="0.7" right="0.7" top="0.75" bottom="0.75" header="0.3" footer="0.3"/>
  <pageSetup paperSize="9" scale="3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114300</xdr:rowOff>
                  </from>
                  <to>
                    <xdr:col>4</xdr:col>
                    <xdr:colOff>438150</xdr:colOff>
                    <xdr:row>8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4</xdr:col>
                    <xdr:colOff>514350</xdr:colOff>
                    <xdr:row>8</xdr:row>
                    <xdr:rowOff>95250</xdr:rowOff>
                  </from>
                  <to>
                    <xdr:col>4</xdr:col>
                    <xdr:colOff>923925</xdr:colOff>
                    <xdr:row>8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1133475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Drop Down 49">
              <controlPr defaultSize="0" autoLine="0" autoPict="0">
                <anchor moveWithCells="1">
                  <from>
                    <xdr:col>5</xdr:col>
                    <xdr:colOff>19050</xdr:colOff>
                    <xdr:row>15</xdr:row>
                    <xdr:rowOff>9525</xdr:rowOff>
                  </from>
                  <to>
                    <xdr:col>5</xdr:col>
                    <xdr:colOff>1133475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Drop Down 50">
              <controlPr defaultSize="0" autoLine="0" autoPict="0">
                <anchor moveWithCells="1">
                  <from>
                    <xdr:col>5</xdr:col>
                    <xdr:colOff>19050</xdr:colOff>
                    <xdr:row>17</xdr:row>
                    <xdr:rowOff>9525</xdr:rowOff>
                  </from>
                  <to>
                    <xdr:col>5</xdr:col>
                    <xdr:colOff>1133475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Drop Down 51">
              <controlPr defaultSize="0" autoLine="0" autoPict="0">
                <anchor moveWithCells="1">
                  <from>
                    <xdr:col>5</xdr:col>
                    <xdr:colOff>9525</xdr:colOff>
                    <xdr:row>19</xdr:row>
                    <xdr:rowOff>9525</xdr:rowOff>
                  </from>
                  <to>
                    <xdr:col>5</xdr:col>
                    <xdr:colOff>1133475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Drop Down 53">
              <controlPr defaultSize="0" autoLine="0" autoPict="0">
                <anchor moveWithCells="1">
                  <from>
                    <xdr:col>5</xdr:col>
                    <xdr:colOff>9525</xdr:colOff>
                    <xdr:row>20</xdr:row>
                    <xdr:rowOff>9525</xdr:rowOff>
                  </from>
                  <to>
                    <xdr:col>5</xdr:col>
                    <xdr:colOff>1133475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Drop Down 54">
              <controlPr defaultSize="0" autoLine="0" autoPict="0">
                <anchor moveWithCells="1">
                  <from>
                    <xdr:col>5</xdr:col>
                    <xdr:colOff>9525</xdr:colOff>
                    <xdr:row>21</xdr:row>
                    <xdr:rowOff>9525</xdr:rowOff>
                  </from>
                  <to>
                    <xdr:col>5</xdr:col>
                    <xdr:colOff>1133475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Drop Down 55">
              <controlPr defaultSize="0" autoLine="0" autoPict="0">
                <anchor moveWithCells="1">
                  <from>
                    <xdr:col>5</xdr:col>
                    <xdr:colOff>9525</xdr:colOff>
                    <xdr:row>22</xdr:row>
                    <xdr:rowOff>123825</xdr:rowOff>
                  </from>
                  <to>
                    <xdr:col>5</xdr:col>
                    <xdr:colOff>1123950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Drop Down 72">
              <controlPr defaultSize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1133475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Drop Down 74">
              <controlPr defaultSize="0" autoLine="0" autoPict="0">
                <anchor moveWithCells="1">
                  <from>
                    <xdr:col>5</xdr:col>
                    <xdr:colOff>19050</xdr:colOff>
                    <xdr:row>33</xdr:row>
                    <xdr:rowOff>9525</xdr:rowOff>
                  </from>
                  <to>
                    <xdr:col>5</xdr:col>
                    <xdr:colOff>1133475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5" name="Drop Down 75">
              <controlPr defaultSize="0" autoLine="0" autoPict="0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1133475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6" name="Drop Down 76">
              <controlPr defaultSize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5</xdr:col>
                    <xdr:colOff>1133475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7" name="Drop Down 77">
              <controlPr defaultSize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1133475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8" name="Drop Down 78">
              <controlPr defaultSize="0" autoLine="0" autoPict="0">
                <anchor moveWithCells="1">
                  <from>
                    <xdr:col>5</xdr:col>
                    <xdr:colOff>9525</xdr:colOff>
                    <xdr:row>23</xdr:row>
                    <xdr:rowOff>123825</xdr:rowOff>
                  </from>
                  <to>
                    <xdr:col>5</xdr:col>
                    <xdr:colOff>1123950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9" name="Drop Down 79">
              <controlPr defaultSize="0" autoLine="0" autoPict="0">
                <anchor moveWithCells="1">
                  <from>
                    <xdr:col>5</xdr:col>
                    <xdr:colOff>9525</xdr:colOff>
                    <xdr:row>24</xdr:row>
                    <xdr:rowOff>123825</xdr:rowOff>
                  </from>
                  <to>
                    <xdr:col>5</xdr:col>
                    <xdr:colOff>1123950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" name="Drop Down 81">
              <controlPr defaultSize="0" autoLine="0" autoPict="0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1133475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Drop Down 82">
              <controlPr defaultSize="0" autoLine="0" autoPict="0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1133475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2" name="Drop Down 83">
              <controlPr defaultSize="0" autoLine="0" autoPict="0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1133475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Drop Down 84">
              <controlPr defaultSize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1133475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4" name="Drop Down 85">
              <controlPr defaultSize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1133475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5" name="Drop Down 86">
              <controlPr defaultSize="0" autoLine="0" autoPict="0">
                <anchor moveWithCells="1">
                  <from>
                    <xdr:col>5</xdr:col>
                    <xdr:colOff>19050</xdr:colOff>
                    <xdr:row>16</xdr:row>
                    <xdr:rowOff>9525</xdr:rowOff>
                  </from>
                  <to>
                    <xdr:col>5</xdr:col>
                    <xdr:colOff>1133475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6" name="Drop Down 87">
              <controlPr defaultSize="0" autoLine="0" autoPict="0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5</xdr:col>
                    <xdr:colOff>1133475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7" name="Drop Down 88">
              <controlPr defaultSize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1133475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Drop Down 89">
              <controlPr defaultSize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5</xdr:col>
                    <xdr:colOff>1133475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9" name="Drop Down 91">
              <controlPr defaultSize="0" autoLine="0" autoPict="0">
                <anchor moveWithCells="1">
                  <from>
                    <xdr:col>5</xdr:col>
                    <xdr:colOff>9525</xdr:colOff>
                    <xdr:row>25</xdr:row>
                    <xdr:rowOff>123825</xdr:rowOff>
                  </from>
                  <to>
                    <xdr:col>5</xdr:col>
                    <xdr:colOff>1123950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0" name="Drop Down 92">
              <controlPr defaultSize="0" autoLine="0" autoPict="0">
                <anchor moveWithCells="1">
                  <from>
                    <xdr:col>5</xdr:col>
                    <xdr:colOff>9525</xdr:colOff>
                    <xdr:row>26</xdr:row>
                    <xdr:rowOff>123825</xdr:rowOff>
                  </from>
                  <to>
                    <xdr:col>5</xdr:col>
                    <xdr:colOff>1123950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1" name="Drop Down 93">
              <controlPr defaultSize="0" autoLine="0" autoPict="0">
                <anchor moveWithCells="1">
                  <from>
                    <xdr:col>5</xdr:col>
                    <xdr:colOff>9525</xdr:colOff>
                    <xdr:row>27</xdr:row>
                    <xdr:rowOff>123825</xdr:rowOff>
                  </from>
                  <to>
                    <xdr:col>5</xdr:col>
                    <xdr:colOff>1123950</xdr:colOff>
                    <xdr:row>27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КЛ изчисления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2024-06-13T10:14:41Z</dcterms:modified>
</cp:coreProperties>
</file>