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MESECHEN\IT\"/>
    </mc:Choice>
  </mc:AlternateContent>
  <xr:revisionPtr revIDLastSave="0" documentId="8_{05E20184-C8C6-4095-82C7-F7F4FD3FE40B}"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E759" i="3"/>
  <c r="B758" i="3"/>
  <c r="F757" i="3"/>
  <c r="B755" i="3"/>
  <c r="F754" i="3"/>
  <c r="E754" i="3"/>
  <c r="B754" i="3"/>
  <c r="D748" i="3"/>
  <c r="K747" i="3"/>
  <c r="K746" i="3"/>
  <c r="K745" i="3"/>
  <c r="F744" i="3"/>
  <c r="K744" i="3"/>
  <c r="K743" i="3"/>
  <c r="F742" i="3"/>
  <c r="K742" i="3"/>
  <c r="F741" i="3"/>
  <c r="K741" i="3"/>
  <c r="F740" i="3"/>
  <c r="J739" i="3"/>
  <c r="I739" i="3"/>
  <c r="H739" i="3"/>
  <c r="G739" i="3"/>
  <c r="E739" i="3"/>
  <c r="F738" i="3"/>
  <c r="K738" i="3"/>
  <c r="F737" i="3"/>
  <c r="K737" i="3"/>
  <c r="F736" i="3"/>
  <c r="K736" i="3"/>
  <c r="F735" i="3"/>
  <c r="K735" i="3"/>
  <c r="J734" i="3"/>
  <c r="I734" i="3"/>
  <c r="H734" i="3"/>
  <c r="G734" i="3"/>
  <c r="E734" i="3"/>
  <c r="F733" i="3"/>
  <c r="K733" i="3"/>
  <c r="F732" i="3"/>
  <c r="F730" i="3"/>
  <c r="K732" i="3"/>
  <c r="F731" i="3"/>
  <c r="J730" i="3"/>
  <c r="I730" i="3"/>
  <c r="H730" i="3"/>
  <c r="G730" i="3"/>
  <c r="E730" i="3"/>
  <c r="K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F265" i="3"/>
  <c r="K708" i="3"/>
  <c r="F707" i="3"/>
  <c r="K707" i="3"/>
  <c r="F706" i="3"/>
  <c r="F263" i="3"/>
  <c r="K706" i="3"/>
  <c r="F705" i="3"/>
  <c r="K705" i="3"/>
  <c r="J704" i="3"/>
  <c r="I704" i="3"/>
  <c r="H704" i="3"/>
  <c r="G704" i="3"/>
  <c r="E704" i="3"/>
  <c r="F703" i="3"/>
  <c r="K703" i="3"/>
  <c r="F702" i="3"/>
  <c r="K702" i="3"/>
  <c r="F701" i="3"/>
  <c r="K701" i="3"/>
  <c r="F700" i="3"/>
  <c r="K700" i="3"/>
  <c r="F699" i="3"/>
  <c r="K699" i="3"/>
  <c r="F698" i="3"/>
  <c r="K698" i="3"/>
  <c r="F697" i="3"/>
  <c r="F696" i="3"/>
  <c r="K696" i="3"/>
  <c r="J695" i="3"/>
  <c r="I695" i="3"/>
  <c r="H695" i="3"/>
  <c r="G695" i="3"/>
  <c r="E695" i="3"/>
  <c r="F694" i="3"/>
  <c r="K694" i="3"/>
  <c r="F693" i="3"/>
  <c r="K693" i="3"/>
  <c r="F692" i="3"/>
  <c r="K692" i="3"/>
  <c r="F691" i="3"/>
  <c r="K691" i="3"/>
  <c r="F690" i="3"/>
  <c r="K690" i="3"/>
  <c r="F689" i="3"/>
  <c r="K689" i="3"/>
  <c r="F688" i="3"/>
  <c r="K688" i="3"/>
  <c r="F687" i="3"/>
  <c r="J686" i="3"/>
  <c r="I686" i="3"/>
  <c r="I748" i="3"/>
  <c r="H686" i="3"/>
  <c r="G686" i="3"/>
  <c r="E686" i="3"/>
  <c r="F685" i="3"/>
  <c r="K685" i="3"/>
  <c r="F684" i="3"/>
  <c r="K684" i="3"/>
  <c r="F683" i="3"/>
  <c r="F240"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L748" i="3"/>
  <c r="E621" i="3"/>
  <c r="B620" i="3"/>
  <c r="F619" i="3"/>
  <c r="B617" i="3"/>
  <c r="F616" i="3"/>
  <c r="E616" i="3"/>
  <c r="B616" i="3"/>
  <c r="M85" i="4"/>
  <c r="M84" i="4"/>
  <c r="M83" i="4"/>
  <c r="M82" i="4"/>
  <c r="R83" i="4"/>
  <c r="R84" i="4"/>
  <c r="R85" i="4"/>
  <c r="Q82" i="4"/>
  <c r="P82" i="4"/>
  <c r="O82" i="4"/>
  <c r="N82" i="4"/>
  <c r="L82" i="4"/>
  <c r="P95" i="4"/>
  <c r="N95" i="4"/>
  <c r="L95" i="4"/>
  <c r="R184" i="4"/>
  <c r="P22" i="9"/>
  <c r="B12" i="3"/>
  <c r="B314" i="3"/>
  <c r="F570" i="3"/>
  <c r="Q129" i="9"/>
  <c r="E15" i="1"/>
  <c r="B8" i="1"/>
  <c r="F593" i="3"/>
  <c r="M593" i="3"/>
  <c r="P125" i="9"/>
  <c r="P15" i="9"/>
  <c r="R185" i="4"/>
  <c r="R186" i="4"/>
  <c r="R187" i="4"/>
  <c r="M185" i="4"/>
  <c r="L185" i="4"/>
  <c r="E74" i="3"/>
  <c r="E35" i="5"/>
  <c r="F87" i="3"/>
  <c r="K87" i="3"/>
  <c r="F113" i="3"/>
  <c r="Q15" i="9"/>
  <c r="J15" i="9"/>
  <c r="N15" i="9"/>
  <c r="K113" i="3"/>
  <c r="F13" i="1"/>
  <c r="F11" i="1"/>
  <c r="M165" i="4"/>
  <c r="L165" i="4"/>
  <c r="M162" i="4"/>
  <c r="L162" i="4"/>
  <c r="L24" i="4"/>
  <c r="C3" i="3"/>
  <c r="L86" i="4"/>
  <c r="R88" i="4"/>
  <c r="M88" i="4"/>
  <c r="R92" i="4"/>
  <c r="M92" i="4"/>
  <c r="P131" i="9"/>
  <c r="P129" i="9"/>
  <c r="P132" i="9"/>
  <c r="I2" i="9"/>
  <c r="C134" i="9"/>
  <c r="P130" i="9"/>
  <c r="P122" i="9"/>
  <c r="P117" i="9"/>
  <c r="P118" i="9"/>
  <c r="P116" i="9"/>
  <c r="P113" i="9"/>
  <c r="P112" i="9"/>
  <c r="P109" i="9"/>
  <c r="P108" i="9"/>
  <c r="P110" i="9"/>
  <c r="P98" i="9"/>
  <c r="P94" i="9"/>
  <c r="P93" i="9"/>
  <c r="P92" i="9"/>
  <c r="P95" i="9"/>
  <c r="P91" i="9"/>
  <c r="P88" i="9"/>
  <c r="P87" i="9"/>
  <c r="P89" i="9"/>
  <c r="P43" i="9"/>
  <c r="P42" i="9"/>
  <c r="P40" i="9"/>
  <c r="P38" i="9"/>
  <c r="P37" i="9"/>
  <c r="P36" i="9"/>
  <c r="P27" i="9"/>
  <c r="P28" i="9"/>
  <c r="P26" i="9"/>
  <c r="P25" i="9"/>
  <c r="P21" i="9"/>
  <c r="P20" i="9"/>
  <c r="P19" i="9"/>
  <c r="P18" i="9"/>
  <c r="P17" i="9"/>
  <c r="P16" i="9"/>
  <c r="L6" i="9"/>
  <c r="G9" i="9"/>
  <c r="Q9" i="9"/>
  <c r="P6" i="9"/>
  <c r="T2" i="9"/>
  <c r="P2" i="9"/>
  <c r="L15" i="9"/>
  <c r="L2" i="9"/>
  <c r="G2" i="9"/>
  <c r="F2" i="9"/>
  <c r="B2" i="9"/>
  <c r="N126" i="9"/>
  <c r="E13" i="1"/>
  <c r="I11" i="1"/>
  <c r="H11" i="1"/>
  <c r="R45" i="4"/>
  <c r="M45" i="4"/>
  <c r="R42" i="4"/>
  <c r="M42" i="4"/>
  <c r="F112" i="3"/>
  <c r="K112" i="3"/>
  <c r="F43" i="3"/>
  <c r="F44" i="3"/>
  <c r="K44" i="3"/>
  <c r="F45" i="3"/>
  <c r="K45" i="3"/>
  <c r="K424" i="3"/>
  <c r="K423" i="3"/>
  <c r="K301" i="3"/>
  <c r="K302" i="3"/>
  <c r="K303" i="3"/>
  <c r="F546" i="3"/>
  <c r="K546" i="3"/>
  <c r="F545" i="3"/>
  <c r="F544"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5" i="1"/>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K114" i="3"/>
  <c r="M142" i="4"/>
  <c r="M141" i="4"/>
  <c r="M139" i="4"/>
  <c r="M140" i="4"/>
  <c r="M138" i="4"/>
  <c r="M137" i="4"/>
  <c r="M136" i="4"/>
  <c r="M135" i="4"/>
  <c r="M133" i="4"/>
  <c r="M132" i="4"/>
  <c r="M131" i="4"/>
  <c r="M129" i="4"/>
  <c r="M128" i="4"/>
  <c r="M127" i="4"/>
  <c r="M126" i="4"/>
  <c r="M125" i="4"/>
  <c r="M124" i="4"/>
  <c r="M123" i="4"/>
  <c r="M122" i="4"/>
  <c r="M121" i="4"/>
  <c r="M120" i="4"/>
  <c r="M119" i="4"/>
  <c r="M118" i="4"/>
  <c r="M117" i="4"/>
  <c r="M116" i="4"/>
  <c r="M115" i="4"/>
  <c r="M114" i="4"/>
  <c r="M113" i="4"/>
  <c r="M112" i="4"/>
  <c r="M110" i="4"/>
  <c r="M109" i="4"/>
  <c r="M108" i="4"/>
  <c r="M107" i="4"/>
  <c r="M106" i="4"/>
  <c r="M105" i="4"/>
  <c r="M104" i="4"/>
  <c r="M103" i="4"/>
  <c r="M102" i="4"/>
  <c r="M101" i="4"/>
  <c r="M100" i="4"/>
  <c r="M99" i="4"/>
  <c r="M98" i="4"/>
  <c r="M95" i="4"/>
  <c r="M97" i="4"/>
  <c r="M96" i="4"/>
  <c r="M94" i="4"/>
  <c r="M93" i="4"/>
  <c r="M91" i="4"/>
  <c r="M90" i="4"/>
  <c r="M89" i="4"/>
  <c r="M86"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0" i="4"/>
  <c r="M31" i="4"/>
  <c r="F599" i="3"/>
  <c r="K599" i="3"/>
  <c r="F598" i="3"/>
  <c r="K598" i="3"/>
  <c r="F597" i="3"/>
  <c r="K597" i="3"/>
  <c r="F596" i="3"/>
  <c r="K596" i="3"/>
  <c r="F595" i="3"/>
  <c r="K595" i="3"/>
  <c r="F592" i="3"/>
  <c r="F591" i="3"/>
  <c r="K591" i="3"/>
  <c r="F590" i="3"/>
  <c r="F588" i="3"/>
  <c r="K588" i="3"/>
  <c r="F587" i="3"/>
  <c r="F586" i="3"/>
  <c r="K586" i="3"/>
  <c r="F585" i="3"/>
  <c r="M585" i="3"/>
  <c r="F584" i="3"/>
  <c r="M584" i="3"/>
  <c r="F583" i="3"/>
  <c r="F582" i="3"/>
  <c r="K582" i="3"/>
  <c r="F581" i="3"/>
  <c r="F580" i="3"/>
  <c r="F579" i="3"/>
  <c r="K579" i="3"/>
  <c r="F578" i="3"/>
  <c r="F577" i="3"/>
  <c r="M577" i="3"/>
  <c r="F576" i="3"/>
  <c r="F575" i="3"/>
  <c r="K575" i="3"/>
  <c r="F574" i="3"/>
  <c r="K574" i="3"/>
  <c r="F573" i="3"/>
  <c r="M573" i="3"/>
  <c r="F572" i="3"/>
  <c r="M572" i="3"/>
  <c r="F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K555" i="3"/>
  <c r="F554" i="3"/>
  <c r="K554" i="3"/>
  <c r="F553" i="3"/>
  <c r="K553" i="3"/>
  <c r="F552" i="3"/>
  <c r="K552" i="3"/>
  <c r="F551" i="3"/>
  <c r="F550" i="3"/>
  <c r="K550" i="3"/>
  <c r="F549" i="3"/>
  <c r="F548" i="3"/>
  <c r="K548" i="3"/>
  <c r="F543" i="3"/>
  <c r="K543" i="3"/>
  <c r="F542" i="3"/>
  <c r="K542" i="3"/>
  <c r="F541" i="3"/>
  <c r="K541" i="3"/>
  <c r="F540" i="3"/>
  <c r="F538" i="3"/>
  <c r="F537" i="3"/>
  <c r="K537" i="3"/>
  <c r="F536" i="3"/>
  <c r="F535" i="3"/>
  <c r="K535" i="3"/>
  <c r="F533" i="3"/>
  <c r="K533" i="3"/>
  <c r="F532" i="3"/>
  <c r="K532" i="3"/>
  <c r="F531" i="3"/>
  <c r="K531" i="3"/>
  <c r="F530" i="3"/>
  <c r="K530" i="3"/>
  <c r="F529" i="3"/>
  <c r="F528" i="3"/>
  <c r="K528" i="3"/>
  <c r="F526" i="3"/>
  <c r="F525" i="3"/>
  <c r="F523" i="3"/>
  <c r="K523" i="3"/>
  <c r="F522" i="3"/>
  <c r="K522" i="3"/>
  <c r="F521" i="3"/>
  <c r="F520" i="3"/>
  <c r="K520" i="3"/>
  <c r="F518" i="3"/>
  <c r="K518" i="3"/>
  <c r="F517" i="3"/>
  <c r="K517" i="3"/>
  <c r="F516" i="3"/>
  <c r="F514" i="3"/>
  <c r="K514" i="3"/>
  <c r="F513" i="3"/>
  <c r="K513" i="3"/>
  <c r="F512" i="3"/>
  <c r="K512" i="3"/>
  <c r="F511" i="3"/>
  <c r="K511" i="3"/>
  <c r="F510" i="3"/>
  <c r="K510" i="3"/>
  <c r="F509" i="3"/>
  <c r="F508" i="3"/>
  <c r="K508" i="3"/>
  <c r="F507" i="3"/>
  <c r="K507" i="3"/>
  <c r="F505" i="3"/>
  <c r="F504" i="3"/>
  <c r="K504" i="3"/>
  <c r="F503" i="3"/>
  <c r="F502" i="3"/>
  <c r="F501" i="3"/>
  <c r="K501" i="3"/>
  <c r="F499" i="3"/>
  <c r="K499" i="3"/>
  <c r="F498" i="3"/>
  <c r="K498" i="3"/>
  <c r="F497" i="3"/>
  <c r="K497" i="3"/>
  <c r="F496" i="3"/>
  <c r="K496" i="3"/>
  <c r="F495" i="3"/>
  <c r="F494" i="3"/>
  <c r="K494" i="3"/>
  <c r="F493" i="3"/>
  <c r="K493" i="3"/>
  <c r="F492" i="3"/>
  <c r="F491" i="3"/>
  <c r="K491" i="3"/>
  <c r="F490" i="3"/>
  <c r="K490" i="3"/>
  <c r="F489" i="3"/>
  <c r="K489" i="3"/>
  <c r="F488" i="3"/>
  <c r="F487" i="3"/>
  <c r="F486" i="3"/>
  <c r="F485" i="3"/>
  <c r="K485" i="3"/>
  <c r="F483" i="3"/>
  <c r="F482" i="3"/>
  <c r="F480" i="3"/>
  <c r="Q98" i="9"/>
  <c r="F479" i="3"/>
  <c r="K479" i="3"/>
  <c r="F478" i="3"/>
  <c r="Q94" i="9"/>
  <c r="F477" i="3"/>
  <c r="K477" i="3"/>
  <c r="F476" i="3"/>
  <c r="K476" i="3"/>
  <c r="F475" i="3"/>
  <c r="K475" i="3"/>
  <c r="F473" i="3"/>
  <c r="K473" i="3"/>
  <c r="F472" i="3"/>
  <c r="K472" i="3"/>
  <c r="F470" i="3"/>
  <c r="F469" i="3"/>
  <c r="K469" i="3"/>
  <c r="F467" i="3"/>
  <c r="K467" i="3"/>
  <c r="F466" i="3"/>
  <c r="Q87" i="9"/>
  <c r="F465" i="3"/>
  <c r="F431" i="3"/>
  <c r="K431" i="3"/>
  <c r="F430" i="3"/>
  <c r="K430" i="3"/>
  <c r="F428" i="3"/>
  <c r="F427" i="3"/>
  <c r="F129" i="5"/>
  <c r="F426" i="3"/>
  <c r="F425" i="3"/>
  <c r="F421" i="3"/>
  <c r="K421" i="3"/>
  <c r="F420" i="3"/>
  <c r="K420" i="3"/>
  <c r="F419" i="3"/>
  <c r="K419" i="3"/>
  <c r="F418" i="3"/>
  <c r="F417" i="3"/>
  <c r="K417" i="3"/>
  <c r="F416" i="3"/>
  <c r="F414" i="3"/>
  <c r="K414" i="3"/>
  <c r="F413" i="3"/>
  <c r="F411" i="3"/>
  <c r="K411" i="3"/>
  <c r="F410" i="3"/>
  <c r="K410" i="3"/>
  <c r="F408" i="3"/>
  <c r="K408" i="3"/>
  <c r="F407" i="3"/>
  <c r="K407" i="3"/>
  <c r="F406" i="3"/>
  <c r="K406" i="3"/>
  <c r="F404" i="3"/>
  <c r="K404" i="3"/>
  <c r="F403" i="3"/>
  <c r="K403" i="3"/>
  <c r="F401" i="3"/>
  <c r="F400" i="3"/>
  <c r="K400" i="3"/>
  <c r="F398" i="3"/>
  <c r="K398" i="3"/>
  <c r="F397" i="3"/>
  <c r="K397" i="3"/>
  <c r="F396" i="3"/>
  <c r="K396" i="3"/>
  <c r="F395" i="3"/>
  <c r="F394" i="3"/>
  <c r="F393" i="3"/>
  <c r="F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F160" i="3"/>
  <c r="K160" i="3"/>
  <c r="F159" i="3"/>
  <c r="K159" i="3"/>
  <c r="F157" i="3"/>
  <c r="K157" i="3"/>
  <c r="F156" i="3"/>
  <c r="K156" i="3"/>
  <c r="F155" i="3"/>
  <c r="K155" i="3"/>
  <c r="F154" i="3"/>
  <c r="K154" i="3"/>
  <c r="F153" i="3"/>
  <c r="K153" i="3"/>
  <c r="F152" i="3"/>
  <c r="K152" i="3"/>
  <c r="F151" i="3"/>
  <c r="K151" i="3"/>
  <c r="F150" i="3"/>
  <c r="K150" i="3"/>
  <c r="F148" i="3"/>
  <c r="K148" i="3"/>
  <c r="F147" i="3"/>
  <c r="K147" i="3"/>
  <c r="F146" i="3"/>
  <c r="K146" i="3"/>
  <c r="F145" i="3"/>
  <c r="K145" i="3"/>
  <c r="F144" i="3"/>
  <c r="K144" i="3"/>
  <c r="F143" i="3"/>
  <c r="F142" i="3"/>
  <c r="Q42" i="9"/>
  <c r="F141" i="3"/>
  <c r="K141" i="3"/>
  <c r="F139" i="3"/>
  <c r="K139" i="3"/>
  <c r="F138" i="3"/>
  <c r="K138" i="3"/>
  <c r="F136" i="3"/>
  <c r="F135" i="3"/>
  <c r="F43" i="5"/>
  <c r="F134" i="3"/>
  <c r="K134" i="3"/>
  <c r="F133" i="3"/>
  <c r="Q25" i="9"/>
  <c r="F132" i="3"/>
  <c r="K132" i="3"/>
  <c r="F131" i="3"/>
  <c r="K131" i="3"/>
  <c r="F130" i="3"/>
  <c r="K130" i="3"/>
  <c r="F129" i="3"/>
  <c r="K129" i="3"/>
  <c r="F128" i="3"/>
  <c r="K128" i="3"/>
  <c r="F127" i="3"/>
  <c r="K127" i="3"/>
  <c r="F126" i="3"/>
  <c r="K126" i="3"/>
  <c r="F125" i="3"/>
  <c r="K125" i="3"/>
  <c r="F124" i="3"/>
  <c r="K124" i="3"/>
  <c r="F122" i="3"/>
  <c r="Q38" i="9"/>
  <c r="F121" i="3"/>
  <c r="K121" i="3"/>
  <c r="F120" i="3"/>
  <c r="F118" i="3"/>
  <c r="K118" i="3"/>
  <c r="F117" i="3"/>
  <c r="K117" i="3"/>
  <c r="F116" i="3"/>
  <c r="F115" i="3"/>
  <c r="F111" i="3"/>
  <c r="K111" i="3"/>
  <c r="F109" i="3"/>
  <c r="F108" i="3"/>
  <c r="F107" i="3"/>
  <c r="Q27" i="9"/>
  <c r="J27" i="9"/>
  <c r="F105" i="3"/>
  <c r="K105" i="3"/>
  <c r="F104" i="3"/>
  <c r="K104" i="3"/>
  <c r="F103" i="3"/>
  <c r="K103" i="3"/>
  <c r="F102" i="3"/>
  <c r="K102" i="3"/>
  <c r="F101" i="3"/>
  <c r="K101" i="3"/>
  <c r="F100" i="3"/>
  <c r="K100" i="3"/>
  <c r="F99" i="3"/>
  <c r="K99" i="3"/>
  <c r="F98" i="3"/>
  <c r="F97" i="3"/>
  <c r="K97" i="3"/>
  <c r="F96" i="3"/>
  <c r="K96" i="3"/>
  <c r="F95" i="3"/>
  <c r="F93" i="3"/>
  <c r="F37" i="5"/>
  <c r="F92" i="3"/>
  <c r="F91" i="3"/>
  <c r="K91" i="3"/>
  <c r="F89" i="3"/>
  <c r="K89" i="3"/>
  <c r="F88" i="3"/>
  <c r="K88" i="3"/>
  <c r="F86" i="3"/>
  <c r="K86" i="3"/>
  <c r="F85" i="3"/>
  <c r="F84" i="3"/>
  <c r="K84" i="3"/>
  <c r="F83" i="3"/>
  <c r="K83" i="3"/>
  <c r="F82" i="3"/>
  <c r="F81" i="3"/>
  <c r="K81" i="3"/>
  <c r="F80" i="3"/>
  <c r="F79" i="3"/>
  <c r="K79" i="3"/>
  <c r="F78" i="3"/>
  <c r="K78" i="3"/>
  <c r="F77" i="3"/>
  <c r="K77" i="3"/>
  <c r="Q17" i="9"/>
  <c r="F76" i="3"/>
  <c r="K76" i="3"/>
  <c r="F75" i="3"/>
  <c r="K75" i="3"/>
  <c r="F73" i="3"/>
  <c r="F72" i="3"/>
  <c r="F71" i="3"/>
  <c r="K71" i="3"/>
  <c r="F70" i="3"/>
  <c r="K70" i="3"/>
  <c r="F69" i="3"/>
  <c r="K69" i="3"/>
  <c r="F68" i="3"/>
  <c r="K68" i="3"/>
  <c r="F67" i="3"/>
  <c r="K67" i="3"/>
  <c r="F66" i="3"/>
  <c r="K66" i="3"/>
  <c r="F64" i="3"/>
  <c r="F30" i="5"/>
  <c r="K30" i="5"/>
  <c r="F63" i="3"/>
  <c r="F62" i="3"/>
  <c r="K62" i="3"/>
  <c r="F60" i="3"/>
  <c r="F59" i="3"/>
  <c r="K59" i="3"/>
  <c r="F57" i="3"/>
  <c r="K57" i="3"/>
  <c r="F56" i="3"/>
  <c r="K56" i="3"/>
  <c r="F55" i="3"/>
  <c r="K55" i="3"/>
  <c r="F54" i="3"/>
  <c r="F53" i="3"/>
  <c r="K53" i="3"/>
  <c r="F51" i="3"/>
  <c r="K51" i="3"/>
  <c r="F50" i="3"/>
  <c r="K50" i="3"/>
  <c r="F49" i="3"/>
  <c r="K49" i="3"/>
  <c r="F48" i="3"/>
  <c r="K48" i="3"/>
  <c r="F46" i="3"/>
  <c r="K46" i="3"/>
  <c r="F42" i="3"/>
  <c r="K42" i="3"/>
  <c r="F41" i="3"/>
  <c r="K41" i="3"/>
  <c r="F40" i="3"/>
  <c r="K40" i="3"/>
  <c r="F38" i="3"/>
  <c r="K38" i="3"/>
  <c r="F37" i="3"/>
  <c r="F36" i="3"/>
  <c r="K36" i="3"/>
  <c r="F35" i="3"/>
  <c r="K35" i="3"/>
  <c r="F34" i="3"/>
  <c r="K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H28" i="1"/>
  <c r="I28" i="1"/>
  <c r="J28" i="1"/>
  <c r="H29" i="1"/>
  <c r="I29" i="1"/>
  <c r="J29" i="1"/>
  <c r="H60" i="1"/>
  <c r="I60" i="1"/>
  <c r="J60" i="1"/>
  <c r="F60" i="1"/>
  <c r="H69" i="1"/>
  <c r="I69" i="1"/>
  <c r="J69" i="1"/>
  <c r="H70" i="1"/>
  <c r="I70" i="1"/>
  <c r="J70" i="1"/>
  <c r="H72" i="1"/>
  <c r="I72" i="1"/>
  <c r="F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F78" i="1"/>
  <c r="G75" i="1"/>
  <c r="G74" i="1"/>
  <c r="G73" i="1"/>
  <c r="G72" i="1"/>
  <c r="G70" i="1"/>
  <c r="G69" i="1"/>
  <c r="G60" i="1"/>
  <c r="G29" i="1"/>
  <c r="G28" i="1"/>
  <c r="G27" i="1"/>
  <c r="F23" i="3"/>
  <c r="K23" i="3"/>
  <c r="H594" i="3"/>
  <c r="H95" i="1"/>
  <c r="G594" i="3"/>
  <c r="H589" i="3"/>
  <c r="H183" i="5"/>
  <c r="G589" i="3"/>
  <c r="G183" i="5"/>
  <c r="H569" i="3"/>
  <c r="H182" i="5"/>
  <c r="G569" i="3"/>
  <c r="G182" i="5"/>
  <c r="H547" i="3"/>
  <c r="H181" i="5"/>
  <c r="G547" i="3"/>
  <c r="G181" i="5"/>
  <c r="H544" i="3"/>
  <c r="H180" i="5"/>
  <c r="G544" i="3"/>
  <c r="G180" i="5"/>
  <c r="H539" i="3"/>
  <c r="H179" i="5"/>
  <c r="G539" i="3"/>
  <c r="G179" i="5"/>
  <c r="H534" i="3"/>
  <c r="H177" i="5"/>
  <c r="G534" i="3"/>
  <c r="G177" i="5"/>
  <c r="H527" i="3"/>
  <c r="H176" i="5"/>
  <c r="G527" i="3"/>
  <c r="G176" i="5"/>
  <c r="H524" i="3"/>
  <c r="H175" i="5"/>
  <c r="G524" i="3"/>
  <c r="H519" i="3"/>
  <c r="H174" i="5"/>
  <c r="G519" i="3"/>
  <c r="G174" i="5"/>
  <c r="H515" i="3"/>
  <c r="G515" i="3"/>
  <c r="H506" i="3"/>
  <c r="H172" i="5"/>
  <c r="G506" i="3"/>
  <c r="G172" i="5"/>
  <c r="H500" i="3"/>
  <c r="G500" i="3"/>
  <c r="G71" i="1"/>
  <c r="G68" i="1"/>
  <c r="H484" i="3"/>
  <c r="H169" i="5"/>
  <c r="G484" i="3"/>
  <c r="G169" i="5"/>
  <c r="H481" i="3"/>
  <c r="H168" i="5"/>
  <c r="G481" i="3"/>
  <c r="G168" i="5"/>
  <c r="H474" i="3"/>
  <c r="H80" i="1"/>
  <c r="G474" i="3"/>
  <c r="G167" i="5"/>
  <c r="H471" i="3"/>
  <c r="H166" i="5"/>
  <c r="G471" i="3"/>
  <c r="G166" i="5"/>
  <c r="H468" i="3"/>
  <c r="G468" i="3"/>
  <c r="G165" i="5"/>
  <c r="H464" i="3"/>
  <c r="H164" i="5"/>
  <c r="G464" i="3"/>
  <c r="G76" i="1"/>
  <c r="H429" i="3"/>
  <c r="H59" i="1"/>
  <c r="G429" i="3"/>
  <c r="H415" i="3"/>
  <c r="H123" i="5"/>
  <c r="G415" i="3"/>
  <c r="G62" i="1"/>
  <c r="H412" i="3"/>
  <c r="G412" i="3"/>
  <c r="G122" i="5"/>
  <c r="H409" i="3"/>
  <c r="H121" i="5"/>
  <c r="G409" i="3"/>
  <c r="G121" i="5"/>
  <c r="H405" i="3"/>
  <c r="H119" i="5"/>
  <c r="G405" i="3"/>
  <c r="G119" i="5"/>
  <c r="H402" i="3"/>
  <c r="H118" i="5"/>
  <c r="G402" i="3"/>
  <c r="G118" i="5"/>
  <c r="H399" i="3"/>
  <c r="H117" i="5"/>
  <c r="G399" i="3"/>
  <c r="G117" i="5"/>
  <c r="H394" i="3"/>
  <c r="H116" i="5"/>
  <c r="G394" i="3"/>
  <c r="G116" i="5"/>
  <c r="H391" i="3"/>
  <c r="G391" i="3"/>
  <c r="G115" i="5"/>
  <c r="H386" i="3"/>
  <c r="H114" i="5"/>
  <c r="G386" i="3"/>
  <c r="G114" i="5"/>
  <c r="H378" i="3"/>
  <c r="G378" i="3"/>
  <c r="H364" i="3"/>
  <c r="H112" i="5"/>
  <c r="G364" i="3"/>
  <c r="H158" i="3"/>
  <c r="H48" i="5"/>
  <c r="G158" i="3"/>
  <c r="G48" i="5"/>
  <c r="H149" i="3"/>
  <c r="H47" i="5"/>
  <c r="G149" i="3"/>
  <c r="H140" i="3"/>
  <c r="H37" i="1"/>
  <c r="H46" i="5"/>
  <c r="G140" i="3"/>
  <c r="G46" i="5"/>
  <c r="H137" i="3"/>
  <c r="H45" i="5"/>
  <c r="G137" i="3"/>
  <c r="H123" i="3"/>
  <c r="H33" i="1"/>
  <c r="G123" i="3"/>
  <c r="G33" i="1"/>
  <c r="H119" i="3"/>
  <c r="H41" i="5"/>
  <c r="G119" i="3"/>
  <c r="G41" i="5"/>
  <c r="H110" i="3"/>
  <c r="H32" i="1"/>
  <c r="G110" i="3"/>
  <c r="G32" i="1"/>
  <c r="G25" i="1"/>
  <c r="H106" i="3"/>
  <c r="H39" i="5"/>
  <c r="G106" i="3"/>
  <c r="G39" i="5"/>
  <c r="H94" i="3"/>
  <c r="H38" i="5"/>
  <c r="G94" i="3"/>
  <c r="G38" i="5"/>
  <c r="H90" i="3"/>
  <c r="H36" i="5"/>
  <c r="G90" i="3"/>
  <c r="G36" i="5"/>
  <c r="H74" i="3"/>
  <c r="G74" i="3"/>
  <c r="G26" i="1"/>
  <c r="H65" i="3"/>
  <c r="H31" i="5"/>
  <c r="G65" i="3"/>
  <c r="G31" i="5"/>
  <c r="H61" i="3"/>
  <c r="H29" i="5"/>
  <c r="G61" i="3"/>
  <c r="G29" i="5"/>
  <c r="H58" i="3"/>
  <c r="H28" i="5"/>
  <c r="G58" i="3"/>
  <c r="G28" i="5"/>
  <c r="H52" i="3"/>
  <c r="H27" i="5"/>
  <c r="G52" i="3"/>
  <c r="G27" i="5"/>
  <c r="H47" i="3"/>
  <c r="H26" i="5"/>
  <c r="G47" i="3"/>
  <c r="G26" i="5"/>
  <c r="H39" i="3"/>
  <c r="G39" i="3"/>
  <c r="G25" i="5"/>
  <c r="H33" i="3"/>
  <c r="H24" i="5"/>
  <c r="G33" i="3"/>
  <c r="G24" i="5"/>
  <c r="H28" i="3"/>
  <c r="H23" i="5"/>
  <c r="G28" i="3"/>
  <c r="G23" i="5"/>
  <c r="H22" i="3"/>
  <c r="H22" i="5"/>
  <c r="G22" i="3"/>
  <c r="G22" i="5"/>
  <c r="I58" i="3"/>
  <c r="I28" i="5"/>
  <c r="E58" i="3"/>
  <c r="E28" i="5"/>
  <c r="B13" i="5"/>
  <c r="B10" i="5"/>
  <c r="I20" i="4"/>
  <c r="I17" i="4"/>
  <c r="I158" i="4"/>
  <c r="I155" i="4"/>
  <c r="B455" i="3"/>
  <c r="B442" i="3"/>
  <c r="B439" i="3"/>
  <c r="B357" i="3"/>
  <c r="B354" i="3"/>
  <c r="B315" i="3"/>
  <c r="B312" i="3"/>
  <c r="B177" i="3"/>
  <c r="B180" i="3"/>
  <c r="E47" i="5"/>
  <c r="Q66" i="4"/>
  <c r="P66" i="4"/>
  <c r="L66" i="4"/>
  <c r="J27" i="4"/>
  <c r="S148" i="4"/>
  <c r="J26" i="4"/>
  <c r="C198" i="3"/>
  <c r="I106" i="3"/>
  <c r="E106" i="3"/>
  <c r="E39" i="5"/>
  <c r="E96" i="1"/>
  <c r="E22" i="3"/>
  <c r="E22" i="5"/>
  <c r="J524" i="3"/>
  <c r="J175" i="5"/>
  <c r="I524" i="3"/>
  <c r="I175" i="5"/>
  <c r="E524" i="3"/>
  <c r="I140" i="3"/>
  <c r="I46" i="5"/>
  <c r="E140" i="3"/>
  <c r="I149" i="3"/>
  <c r="I47" i="5"/>
  <c r="E149" i="3"/>
  <c r="P44" i="9"/>
  <c r="F454" i="3"/>
  <c r="F438" i="3"/>
  <c r="F353" i="3"/>
  <c r="F311" i="3"/>
  <c r="F176" i="3"/>
  <c r="B9" i="5"/>
  <c r="B138" i="5"/>
  <c r="E178" i="5"/>
  <c r="E171" i="5"/>
  <c r="E130" i="5"/>
  <c r="E129" i="5"/>
  <c r="E128" i="5"/>
  <c r="E127" i="5"/>
  <c r="K127" i="5"/>
  <c r="E120" i="5"/>
  <c r="K120" i="5"/>
  <c r="E44" i="5"/>
  <c r="E43" i="5"/>
  <c r="K43" i="5"/>
  <c r="E37" i="5"/>
  <c r="K37" i="5"/>
  <c r="E34" i="5"/>
  <c r="E33" i="5"/>
  <c r="E32" i="5"/>
  <c r="K32" i="5"/>
  <c r="E30" i="5"/>
  <c r="F12" i="5"/>
  <c r="F157" i="5"/>
  <c r="F59" i="5"/>
  <c r="F10" i="5"/>
  <c r="F155" i="5"/>
  <c r="F9" i="5"/>
  <c r="F154" i="5"/>
  <c r="E9" i="5"/>
  <c r="E56" i="5"/>
  <c r="G734" i="5"/>
  <c r="O96" i="5"/>
  <c r="N96" i="5"/>
  <c r="M96" i="5"/>
  <c r="L96" i="5"/>
  <c r="L139" i="4"/>
  <c r="L134" i="4"/>
  <c r="L130" i="4"/>
  <c r="L122" i="4"/>
  <c r="L118" i="4"/>
  <c r="L111" i="4"/>
  <c r="L104" i="4"/>
  <c r="L76" i="4"/>
  <c r="L70" i="4"/>
  <c r="L48" i="4"/>
  <c r="L39" i="4"/>
  <c r="L33" i="4"/>
  <c r="L30" i="4"/>
  <c r="E594" i="3"/>
  <c r="E589" i="3"/>
  <c r="E183" i="5"/>
  <c r="E569" i="3"/>
  <c r="E182" i="5"/>
  <c r="E547" i="3"/>
  <c r="E181" i="5"/>
  <c r="K181" i="5"/>
  <c r="E544" i="3"/>
  <c r="E180" i="5"/>
  <c r="E539" i="3"/>
  <c r="E85" i="1"/>
  <c r="E534" i="3"/>
  <c r="E177" i="5"/>
  <c r="K177" i="5"/>
  <c r="E89" i="1"/>
  <c r="E527" i="3"/>
  <c r="E519" i="3"/>
  <c r="E174" i="5"/>
  <c r="E515" i="3"/>
  <c r="P104" i="9"/>
  <c r="E173" i="5"/>
  <c r="E506" i="3"/>
  <c r="E172" i="5"/>
  <c r="E500" i="3"/>
  <c r="E71" i="1"/>
  <c r="E68" i="1"/>
  <c r="E484" i="3"/>
  <c r="E481" i="3"/>
  <c r="E168" i="5"/>
  <c r="E474" i="3"/>
  <c r="E80" i="1"/>
  <c r="E471" i="3"/>
  <c r="E166" i="5"/>
  <c r="E468" i="3"/>
  <c r="E165" i="5"/>
  <c r="K165" i="5"/>
  <c r="E464" i="3"/>
  <c r="E76" i="1"/>
  <c r="E429" i="3"/>
  <c r="E59" i="1"/>
  <c r="E415" i="3"/>
  <c r="E62" i="1"/>
  <c r="E123" i="5"/>
  <c r="E412" i="3"/>
  <c r="E409" i="3"/>
  <c r="E405" i="3"/>
  <c r="E119" i="5"/>
  <c r="K119" i="5"/>
  <c r="E402" i="3"/>
  <c r="K402" i="3"/>
  <c r="E399" i="3"/>
  <c r="E394" i="3"/>
  <c r="K394" i="3"/>
  <c r="E116" i="5"/>
  <c r="E391" i="3"/>
  <c r="E115" i="5"/>
  <c r="E386" i="3"/>
  <c r="E114" i="5"/>
  <c r="E378" i="3"/>
  <c r="E113" i="5"/>
  <c r="E364" i="3"/>
  <c r="E57" i="1"/>
  <c r="E56" i="1"/>
  <c r="E158" i="3"/>
  <c r="E48" i="5"/>
  <c r="E137" i="3"/>
  <c r="E36" i="1"/>
  <c r="E123" i="3"/>
  <c r="E42" i="5"/>
  <c r="K42" i="5"/>
  <c r="E33" i="1"/>
  <c r="E119" i="3"/>
  <c r="P35" i="9"/>
  <c r="E110" i="3"/>
  <c r="E94" i="3"/>
  <c r="E38" i="5"/>
  <c r="K38" i="5"/>
  <c r="E90" i="3"/>
  <c r="E30" i="1"/>
  <c r="E65" i="3"/>
  <c r="E31" i="5"/>
  <c r="E61" i="3"/>
  <c r="E29" i="5"/>
  <c r="E52" i="3"/>
  <c r="E27" i="5"/>
  <c r="E47" i="3"/>
  <c r="E26" i="5"/>
  <c r="E39" i="3"/>
  <c r="E25" i="5"/>
  <c r="E33" i="3"/>
  <c r="E24" i="5"/>
  <c r="E28" i="3"/>
  <c r="F457" i="3"/>
  <c r="F441" i="3"/>
  <c r="F356" i="3"/>
  <c r="F314" i="3"/>
  <c r="E94" i="1"/>
  <c r="E93" i="1"/>
  <c r="E92" i="1"/>
  <c r="E91" i="1"/>
  <c r="E90" i="1"/>
  <c r="E84" i="1"/>
  <c r="E83" i="1"/>
  <c r="E82" i="1"/>
  <c r="E79" i="1"/>
  <c r="E78" i="1"/>
  <c r="E77"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589" i="3"/>
  <c r="I183" i="5"/>
  <c r="I569" i="3"/>
  <c r="I182" i="5"/>
  <c r="I547" i="3"/>
  <c r="I181" i="5"/>
  <c r="I544" i="3"/>
  <c r="I180" i="5"/>
  <c r="I539" i="3"/>
  <c r="I534" i="3"/>
  <c r="I177" i="5"/>
  <c r="I89" i="1"/>
  <c r="I527" i="3"/>
  <c r="I88" i="1"/>
  <c r="I519" i="3"/>
  <c r="I174" i="5"/>
  <c r="I515" i="3"/>
  <c r="I173" i="5"/>
  <c r="I506" i="3"/>
  <c r="I172" i="5"/>
  <c r="I500" i="3"/>
  <c r="I71" i="1"/>
  <c r="I68" i="1"/>
  <c r="I484" i="3"/>
  <c r="I169" i="5"/>
  <c r="I481" i="3"/>
  <c r="I168" i="5"/>
  <c r="I474" i="3"/>
  <c r="I80" i="1"/>
  <c r="I471" i="3"/>
  <c r="I166" i="5"/>
  <c r="I468" i="3"/>
  <c r="I464" i="3"/>
  <c r="I164" i="5"/>
  <c r="I429" i="3"/>
  <c r="I415" i="3"/>
  <c r="I412" i="3"/>
  <c r="I122" i="5"/>
  <c r="I409" i="3"/>
  <c r="I121" i="5"/>
  <c r="I405" i="3"/>
  <c r="I119" i="5"/>
  <c r="I402" i="3"/>
  <c r="I118" i="5"/>
  <c r="I399" i="3"/>
  <c r="I117" i="5"/>
  <c r="I394" i="3"/>
  <c r="I116" i="5"/>
  <c r="I391" i="3"/>
  <c r="I115" i="5"/>
  <c r="I386" i="3"/>
  <c r="I114" i="5"/>
  <c r="I378" i="3"/>
  <c r="I364" i="3"/>
  <c r="I158" i="3"/>
  <c r="I137" i="3"/>
  <c r="I36" i="1"/>
  <c r="I123" i="3"/>
  <c r="I119" i="3"/>
  <c r="I41" i="5"/>
  <c r="I110" i="3"/>
  <c r="I40" i="5"/>
  <c r="I94" i="3"/>
  <c r="I38" i="5"/>
  <c r="I90" i="3"/>
  <c r="I74" i="3"/>
  <c r="I65" i="3"/>
  <c r="I31" i="5"/>
  <c r="I61" i="3"/>
  <c r="I29" i="5"/>
  <c r="I52" i="3"/>
  <c r="I27" i="5"/>
  <c r="I47" i="3"/>
  <c r="I26" i="5"/>
  <c r="I39" i="3"/>
  <c r="I25" i="5"/>
  <c r="I33" i="3"/>
  <c r="I24" i="5"/>
  <c r="I28" i="3"/>
  <c r="I23" i="5"/>
  <c r="I22" i="3"/>
  <c r="I22" i="5"/>
  <c r="E454" i="3"/>
  <c r="B454" i="3"/>
  <c r="E438" i="3"/>
  <c r="B438" i="3"/>
  <c r="E353" i="3"/>
  <c r="B353" i="3"/>
  <c r="E311" i="3"/>
  <c r="E176" i="3"/>
  <c r="B176" i="3"/>
  <c r="K69" i="1"/>
  <c r="K68" i="1"/>
  <c r="K66" i="1"/>
  <c r="K65"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25" i="1"/>
  <c r="M22" i="1"/>
  <c r="M56" i="1"/>
  <c r="M86" i="1"/>
  <c r="L56" i="1"/>
  <c r="K56" i="1"/>
  <c r="Q30" i="4"/>
  <c r="Q148" i="4"/>
  <c r="J52" i="3"/>
  <c r="J27" i="5"/>
  <c r="J28" i="3"/>
  <c r="J23" i="5"/>
  <c r="J386" i="3"/>
  <c r="J114" i="5"/>
  <c r="J39" i="3"/>
  <c r="J25" i="5"/>
  <c r="J137" i="3"/>
  <c r="J45" i="5"/>
  <c r="J399" i="3"/>
  <c r="J117" i="5"/>
  <c r="J149" i="3"/>
  <c r="J47" i="5"/>
  <c r="J33" i="3"/>
  <c r="J24" i="5"/>
  <c r="J47" i="3"/>
  <c r="J26" i="5"/>
  <c r="J65" i="3"/>
  <c r="J31" i="5"/>
  <c r="J74" i="3"/>
  <c r="J35" i="5"/>
  <c r="J90" i="3"/>
  <c r="J94" i="3"/>
  <c r="J110" i="3"/>
  <c r="J119" i="3"/>
  <c r="J41" i="5"/>
  <c r="J123" i="3"/>
  <c r="J33" i="1"/>
  <c r="J464" i="3"/>
  <c r="J164" i="5"/>
  <c r="J471" i="3"/>
  <c r="J166" i="5"/>
  <c r="J500" i="3"/>
  <c r="J71" i="1"/>
  <c r="J527" i="3"/>
  <c r="J176" i="5"/>
  <c r="J539" i="3"/>
  <c r="J85" i="1"/>
  <c r="J409" i="3"/>
  <c r="J121" i="5"/>
  <c r="J412" i="3"/>
  <c r="J122" i="5"/>
  <c r="J391" i="3"/>
  <c r="J394" i="3"/>
  <c r="J116" i="5"/>
  <c r="J547" i="3"/>
  <c r="J181" i="5"/>
  <c r="J140" i="3"/>
  <c r="J22" i="3"/>
  <c r="J22" i="5"/>
  <c r="J61" i="3"/>
  <c r="J29" i="5"/>
  <c r="J378" i="3"/>
  <c r="J113" i="5"/>
  <c r="J415" i="3"/>
  <c r="J123" i="5"/>
  <c r="J402" i="3"/>
  <c r="J405" i="3"/>
  <c r="J119" i="5"/>
  <c r="J364" i="3"/>
  <c r="J112" i="5"/>
  <c r="Q48" i="4"/>
  <c r="Q33" i="4"/>
  <c r="Q130" i="4"/>
  <c r="M16" i="4"/>
  <c r="M154" i="4"/>
  <c r="Q122" i="4"/>
  <c r="Q118" i="4"/>
  <c r="Q139" i="4"/>
  <c r="M19" i="4"/>
  <c r="M157" i="4"/>
  <c r="J429" i="3"/>
  <c r="J59" i="1"/>
  <c r="J131" i="5"/>
  <c r="J468" i="3"/>
  <c r="J165" i="5"/>
  <c r="J474" i="3"/>
  <c r="J519" i="3"/>
  <c r="J174" i="5"/>
  <c r="J544" i="3"/>
  <c r="J180" i="5"/>
  <c r="J569" i="3"/>
  <c r="J182" i="5"/>
  <c r="J484" i="3"/>
  <c r="J169" i="5"/>
  <c r="J481" i="3"/>
  <c r="J168" i="5"/>
  <c r="J534" i="3"/>
  <c r="J589" i="3"/>
  <c r="J183" i="5"/>
  <c r="J594" i="3"/>
  <c r="J184" i="5"/>
  <c r="J506" i="3"/>
  <c r="J515" i="3"/>
  <c r="J173" i="5"/>
  <c r="J158" i="3"/>
  <c r="J48" i="5"/>
  <c r="J106" i="3"/>
  <c r="J31" i="1"/>
  <c r="J58" i="3"/>
  <c r="F208" i="5"/>
  <c r="M144" i="4"/>
  <c r="R29" i="4"/>
  <c r="R27" i="4"/>
  <c r="R25" i="4"/>
  <c r="R23" i="4"/>
  <c r="R21" i="4"/>
  <c r="R19" i="4"/>
  <c r="R17" i="4"/>
  <c r="R15" i="4"/>
  <c r="R13" i="4"/>
  <c r="R28" i="4"/>
  <c r="R24" i="4"/>
  <c r="R20" i="4"/>
  <c r="R16" i="4"/>
  <c r="R12" i="4"/>
  <c r="R148" i="4"/>
  <c r="R188" i="4"/>
  <c r="K148" i="4"/>
  <c r="R26" i="4"/>
  <c r="R22" i="4"/>
  <c r="R18" i="4"/>
  <c r="R14" i="4"/>
  <c r="M76" i="4"/>
  <c r="K478" i="3"/>
  <c r="K470" i="3"/>
  <c r="K108" i="3"/>
  <c r="K122" i="3"/>
  <c r="K133" i="3"/>
  <c r="R158" i="4"/>
  <c r="F32" i="5"/>
  <c r="K80" i="3"/>
  <c r="K427" i="3"/>
  <c r="E167" i="5"/>
  <c r="J40" i="5"/>
  <c r="M574" i="3"/>
  <c r="K585" i="3"/>
  <c r="K580" i="3"/>
  <c r="K526" i="3"/>
  <c r="K487" i="3"/>
  <c r="R153" i="4"/>
  <c r="R150" i="4"/>
  <c r="J9" i="9"/>
  <c r="M111" i="4"/>
  <c r="J432" i="3"/>
  <c r="J132" i="5"/>
  <c r="E23" i="5"/>
  <c r="G112" i="5"/>
  <c r="K540" i="3"/>
  <c r="K428" i="3"/>
  <c r="F130" i="5"/>
  <c r="Q40" i="9"/>
  <c r="K116" i="3"/>
  <c r="K416" i="3"/>
  <c r="K413" i="3"/>
  <c r="B155" i="5"/>
  <c r="B102" i="5"/>
  <c r="F44" i="5"/>
  <c r="J28" i="4"/>
  <c r="Q2" i="9"/>
  <c r="Q112" i="9"/>
  <c r="G164" i="5"/>
  <c r="B60" i="5"/>
  <c r="K135" i="3"/>
  <c r="J170" i="5"/>
  <c r="I113" i="5"/>
  <c r="E40" i="5"/>
  <c r="E131" i="5"/>
  <c r="F194" i="5"/>
  <c r="B139" i="5"/>
  <c r="K425" i="3"/>
  <c r="F127" i="5"/>
  <c r="K492" i="3"/>
  <c r="K545" i="3"/>
  <c r="H85" i="1"/>
  <c r="F405" i="3"/>
  <c r="F119" i="5"/>
  <c r="G31" i="1"/>
  <c r="K571" i="3"/>
  <c r="J42" i="5"/>
  <c r="G80" i="1"/>
  <c r="B441" i="3"/>
  <c r="K107" i="3"/>
  <c r="K392" i="3"/>
  <c r="M576" i="3"/>
  <c r="K576" i="3"/>
  <c r="J95" i="1"/>
  <c r="E117" i="5"/>
  <c r="K483" i="3"/>
  <c r="K525" i="3"/>
  <c r="F524" i="3"/>
  <c r="G170" i="5"/>
  <c r="G113" i="5"/>
  <c r="B351" i="3"/>
  <c r="I45" i="5"/>
  <c r="J36" i="5"/>
  <c r="I33" i="1"/>
  <c r="I42" i="5"/>
  <c r="I76" i="1"/>
  <c r="K573" i="3"/>
  <c r="K572" i="3"/>
  <c r="G175" i="5"/>
  <c r="K95" i="3"/>
  <c r="P45" i="9"/>
  <c r="M580" i="3"/>
  <c r="F402" i="3"/>
  <c r="F118" i="5"/>
  <c r="K488" i="3"/>
  <c r="I167" i="5"/>
  <c r="H36" i="1"/>
  <c r="K502" i="3"/>
  <c r="K505" i="3"/>
  <c r="F171" i="5"/>
  <c r="E176" i="5"/>
  <c r="B436" i="3"/>
  <c r="B309" i="3"/>
  <c r="B7" i="5"/>
  <c r="B179" i="3"/>
  <c r="B13" i="1"/>
  <c r="B174" i="3"/>
  <c r="F33" i="5"/>
  <c r="K33" i="5"/>
  <c r="K72" i="3"/>
  <c r="M591" i="3"/>
  <c r="F128" i="5"/>
  <c r="E45" i="5"/>
  <c r="F120" i="5"/>
  <c r="I32" i="1"/>
  <c r="K584" i="3"/>
  <c r="J46" i="5"/>
  <c r="F443" i="3"/>
  <c r="K418" i="3"/>
  <c r="G35" i="5"/>
  <c r="H167" i="5"/>
  <c r="K54" i="3"/>
  <c r="K115" i="3"/>
  <c r="J172" i="5"/>
  <c r="F141" i="5"/>
  <c r="K521" i="3"/>
  <c r="K529" i="3"/>
  <c r="M575" i="3"/>
  <c r="K583" i="3"/>
  <c r="K587" i="3"/>
  <c r="M587" i="3"/>
  <c r="G123" i="5"/>
  <c r="K92" i="3"/>
  <c r="I26" i="1"/>
  <c r="I35" i="5"/>
  <c r="F316" i="3"/>
  <c r="F459" i="3"/>
  <c r="F70" i="9"/>
  <c r="I44" i="9"/>
  <c r="F58" i="9"/>
  <c r="G59" i="9"/>
  <c r="F124" i="9"/>
  <c r="E462" i="3"/>
  <c r="E170" i="5"/>
  <c r="H432" i="3"/>
  <c r="H132" i="5"/>
  <c r="G40" i="5"/>
  <c r="Q19" i="9"/>
  <c r="K136" i="3"/>
  <c r="K549" i="3"/>
  <c r="J39" i="5"/>
  <c r="K503" i="3"/>
  <c r="F468" i="3"/>
  <c r="F165" i="5"/>
  <c r="P14" i="9"/>
  <c r="G30" i="1"/>
  <c r="F84" i="1"/>
  <c r="F106" i="3"/>
  <c r="G36" i="1"/>
  <c r="G45" i="5"/>
  <c r="G47" i="5"/>
  <c r="H113" i="5"/>
  <c r="H115" i="5"/>
  <c r="H165" i="5"/>
  <c r="H71" i="1"/>
  <c r="H170" i="5"/>
  <c r="G173" i="5"/>
  <c r="G87" i="1"/>
  <c r="H89" i="1"/>
  <c r="J167" i="5"/>
  <c r="I170" i="5"/>
  <c r="K85" i="3"/>
  <c r="K120" i="3"/>
  <c r="Q36" i="9"/>
  <c r="K143" i="3"/>
  <c r="K161" i="3"/>
  <c r="F464" i="3"/>
  <c r="F164" i="5"/>
  <c r="K482" i="3"/>
  <c r="F481" i="3"/>
  <c r="F65" i="3"/>
  <c r="F31" i="5"/>
  <c r="K31" i="5"/>
  <c r="J80" i="1"/>
  <c r="K109" i="3"/>
  <c r="F94" i="1"/>
  <c r="J37" i="1"/>
  <c r="E432" i="3"/>
  <c r="E132" i="5"/>
  <c r="K465" i="3"/>
  <c r="K495" i="3"/>
  <c r="G58" i="1"/>
  <c r="K570" i="3"/>
  <c r="E31" i="1"/>
  <c r="Q92" i="9"/>
  <c r="P80" i="9"/>
  <c r="H68" i="1"/>
  <c r="E201" i="5"/>
  <c r="G203" i="5"/>
  <c r="H202" i="5"/>
  <c r="H206" i="5"/>
  <c r="J201" i="5"/>
  <c r="J205" i="5"/>
  <c r="I200" i="5"/>
  <c r="I204" i="5"/>
  <c r="I208" i="5"/>
  <c r="G200" i="5"/>
  <c r="G204" i="5"/>
  <c r="H203" i="5"/>
  <c r="J202" i="5"/>
  <c r="J206" i="5"/>
  <c r="I201" i="5"/>
  <c r="I205" i="5"/>
  <c r="F202" i="5"/>
  <c r="G208" i="5"/>
  <c r="E208" i="5"/>
  <c r="F205" i="5"/>
  <c r="E204" i="5"/>
  <c r="G201" i="5"/>
  <c r="G205" i="5"/>
  <c r="H200" i="5"/>
  <c r="H204" i="5"/>
  <c r="H208" i="5"/>
  <c r="J203" i="5"/>
  <c r="I202" i="5"/>
  <c r="K687" i="3"/>
  <c r="F666" i="3"/>
  <c r="K667" i="3"/>
  <c r="K719" i="3"/>
  <c r="C628" i="3"/>
  <c r="B356" i="3"/>
  <c r="B457" i="3"/>
  <c r="H242" i="3"/>
  <c r="H241" i="3"/>
  <c r="H240" i="3"/>
  <c r="F241" i="3"/>
  <c r="I299" i="3"/>
  <c r="I54" i="1"/>
  <c r="E299" i="3"/>
  <c r="G298" i="3"/>
  <c r="I297" i="3"/>
  <c r="I53" i="1"/>
  <c r="E297" i="3"/>
  <c r="I295" i="3"/>
  <c r="E295" i="3"/>
  <c r="G294" i="3"/>
  <c r="I293" i="3"/>
  <c r="E293" i="3"/>
  <c r="G292" i="3"/>
  <c r="I289" i="3"/>
  <c r="E289" i="3"/>
  <c r="G288" i="3"/>
  <c r="G286" i="3"/>
  <c r="I285" i="3"/>
  <c r="E285" i="3"/>
  <c r="G284" i="3"/>
  <c r="I283" i="3"/>
  <c r="E283" i="3"/>
  <c r="G282" i="3"/>
  <c r="I281" i="3"/>
  <c r="E281" i="3"/>
  <c r="G280" i="3"/>
  <c r="E242" i="3"/>
  <c r="G242" i="3"/>
  <c r="G241" i="3"/>
  <c r="E241" i="3"/>
  <c r="H299" i="3"/>
  <c r="H54" i="1"/>
  <c r="J298" i="3"/>
  <c r="F298" i="3"/>
  <c r="K298" i="3"/>
  <c r="H297" i="3"/>
  <c r="H53" i="1"/>
  <c r="H295" i="3"/>
  <c r="J294" i="3"/>
  <c r="F294" i="3"/>
  <c r="H293" i="3"/>
  <c r="J292" i="3"/>
  <c r="F292" i="3"/>
  <c r="H289" i="3"/>
  <c r="J288" i="3"/>
  <c r="F288" i="3"/>
  <c r="J286" i="3"/>
  <c r="F286" i="3"/>
  <c r="H285" i="3"/>
  <c r="J284" i="3"/>
  <c r="F284" i="3"/>
  <c r="K284" i="3"/>
  <c r="H283" i="3"/>
  <c r="J282" i="3"/>
  <c r="F282" i="3"/>
  <c r="H281" i="3"/>
  <c r="J280" i="3"/>
  <c r="F280" i="3"/>
  <c r="K280" i="3"/>
  <c r="J242" i="3"/>
  <c r="J241" i="3"/>
  <c r="J240" i="3"/>
  <c r="G240" i="3"/>
  <c r="G299" i="3"/>
  <c r="G54" i="1"/>
  <c r="F54" i="1"/>
  <c r="I298" i="3"/>
  <c r="E298" i="3"/>
  <c r="G297" i="3"/>
  <c r="G53" i="1"/>
  <c r="F53" i="1"/>
  <c r="G295" i="3"/>
  <c r="I294" i="3"/>
  <c r="E294" i="3"/>
  <c r="G293" i="3"/>
  <c r="I292" i="3"/>
  <c r="E292" i="3"/>
  <c r="G289" i="3"/>
  <c r="I288" i="3"/>
  <c r="E288" i="3"/>
  <c r="I286" i="3"/>
  <c r="E286" i="3"/>
  <c r="G285" i="3"/>
  <c r="I284" i="3"/>
  <c r="E284" i="3"/>
  <c r="G283" i="3"/>
  <c r="I282" i="3"/>
  <c r="E282" i="3"/>
  <c r="G281" i="3"/>
  <c r="I280" i="3"/>
  <c r="E280" i="3"/>
  <c r="I240" i="3"/>
  <c r="H298" i="3"/>
  <c r="J295" i="3"/>
  <c r="F293" i="3"/>
  <c r="F285" i="3"/>
  <c r="H282" i="3"/>
  <c r="J277" i="3"/>
  <c r="F277" i="3"/>
  <c r="H276" i="3"/>
  <c r="J271" i="3"/>
  <c r="F271" i="3"/>
  <c r="H270" i="3"/>
  <c r="J269" i="3"/>
  <c r="F269" i="3"/>
  <c r="J267" i="3"/>
  <c r="F267" i="3"/>
  <c r="H266" i="3"/>
  <c r="J265" i="3"/>
  <c r="H264" i="3"/>
  <c r="J263" i="3"/>
  <c r="H262" i="3"/>
  <c r="J257"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17" i="3"/>
  <c r="F217" i="3"/>
  <c r="H216" i="3"/>
  <c r="J215" i="3"/>
  <c r="F215" i="3"/>
  <c r="H214" i="3"/>
  <c r="J213" i="3"/>
  <c r="J297" i="3"/>
  <c r="J53" i="1"/>
  <c r="H292" i="3"/>
  <c r="J289" i="3"/>
  <c r="H284" i="3"/>
  <c r="J281" i="3"/>
  <c r="I277" i="3"/>
  <c r="E277" i="3"/>
  <c r="G276" i="3"/>
  <c r="I271" i="3"/>
  <c r="E271" i="3"/>
  <c r="G270" i="3"/>
  <c r="I269" i="3"/>
  <c r="E269" i="3"/>
  <c r="I267" i="3"/>
  <c r="E267" i="3"/>
  <c r="G266" i="3"/>
  <c r="I265" i="3"/>
  <c r="E265" i="3"/>
  <c r="G264" i="3"/>
  <c r="I263" i="3"/>
  <c r="E263" i="3"/>
  <c r="G262" i="3"/>
  <c r="I257" i="3"/>
  <c r="E257" i="3"/>
  <c r="G256" i="3"/>
  <c r="I255" i="3"/>
  <c r="E255" i="3"/>
  <c r="G254" i="3"/>
  <c r="I253" i="3"/>
  <c r="E253" i="3"/>
  <c r="I251" i="3"/>
  <c r="E251" i="3"/>
  <c r="G250" i="3"/>
  <c r="I249" i="3"/>
  <c r="E249" i="3"/>
  <c r="G248" i="3"/>
  <c r="I247" i="3"/>
  <c r="E247" i="3"/>
  <c r="G246" i="3"/>
  <c r="I245" i="3"/>
  <c r="E245" i="3"/>
  <c r="G244" i="3"/>
  <c r="I235" i="3"/>
  <c r="E235" i="3"/>
  <c r="G234" i="3"/>
  <c r="G232" i="3"/>
  <c r="I231" i="3"/>
  <c r="E231" i="3"/>
  <c r="G230" i="3"/>
  <c r="I229" i="3"/>
  <c r="E229" i="3"/>
  <c r="G228" i="3"/>
  <c r="I242" i="3"/>
  <c r="E240" i="3"/>
  <c r="J299" i="3"/>
  <c r="J54" i="1"/>
  <c r="F297" i="3"/>
  <c r="H294" i="3"/>
  <c r="F289" i="3"/>
  <c r="H286" i="3"/>
  <c r="J283" i="3"/>
  <c r="F281" i="3"/>
  <c r="H277" i="3"/>
  <c r="J276" i="3"/>
  <c r="F276" i="3"/>
  <c r="K276" i="3"/>
  <c r="H271" i="3"/>
  <c r="J270" i="3"/>
  <c r="F270" i="3"/>
  <c r="H269" i="3"/>
  <c r="H267" i="3"/>
  <c r="J266" i="3"/>
  <c r="F266" i="3"/>
  <c r="H265" i="3"/>
  <c r="J264" i="3"/>
  <c r="F264" i="3"/>
  <c r="H263" i="3"/>
  <c r="J262" i="3"/>
  <c r="F262" i="3"/>
  <c r="H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I241" i="3"/>
  <c r="F299" i="3"/>
  <c r="Q62" i="9"/>
  <c r="J62" i="9"/>
  <c r="J293" i="3"/>
  <c r="H288" i="3"/>
  <c r="J285" i="3"/>
  <c r="F283" i="3"/>
  <c r="H280" i="3"/>
  <c r="G277" i="3"/>
  <c r="I276" i="3"/>
  <c r="E276" i="3"/>
  <c r="G271" i="3"/>
  <c r="I270" i="3"/>
  <c r="E270" i="3"/>
  <c r="G269" i="3"/>
  <c r="G267" i="3"/>
  <c r="I266" i="3"/>
  <c r="E266" i="3"/>
  <c r="G265" i="3"/>
  <c r="I264" i="3"/>
  <c r="E264" i="3"/>
  <c r="G263" i="3"/>
  <c r="I262" i="3"/>
  <c r="E262" i="3"/>
  <c r="G257" i="3"/>
  <c r="I256" i="3"/>
  <c r="E256" i="3"/>
  <c r="G255" i="3"/>
  <c r="I254" i="3"/>
  <c r="E254" i="3"/>
  <c r="G253" i="3"/>
  <c r="G251" i="3"/>
  <c r="I250" i="3"/>
  <c r="E250" i="3"/>
  <c r="G249" i="3"/>
  <c r="I248" i="3"/>
  <c r="E248" i="3"/>
  <c r="G247" i="3"/>
  <c r="I246" i="3"/>
  <c r="E246" i="3"/>
  <c r="G245" i="3"/>
  <c r="I244" i="3"/>
  <c r="E244" i="3"/>
  <c r="G235" i="3"/>
  <c r="I234" i="3"/>
  <c r="E234" i="3"/>
  <c r="I230" i="3"/>
  <c r="E228" i="3"/>
  <c r="I226" i="3"/>
  <c r="I225" i="3"/>
  <c r="J224" i="3"/>
  <c r="E224" i="3"/>
  <c r="G222" i="3"/>
  <c r="H221" i="3"/>
  <c r="I220" i="3"/>
  <c r="I219" i="3"/>
  <c r="J218" i="3"/>
  <c r="E218" i="3"/>
  <c r="E217" i="3"/>
  <c r="F216" i="3"/>
  <c r="G215" i="3"/>
  <c r="G214" i="3"/>
  <c r="H213" i="3"/>
  <c r="J212" i="3"/>
  <c r="F212" i="3"/>
  <c r="H211" i="3"/>
  <c r="J210" i="3"/>
  <c r="F210" i="3"/>
  <c r="H209" i="3"/>
  <c r="J208" i="3"/>
  <c r="F208" i="3"/>
  <c r="H207" i="3"/>
  <c r="J206" i="3"/>
  <c r="F206" i="3"/>
  <c r="H203" i="3"/>
  <c r="J202" i="3"/>
  <c r="F202" i="3"/>
  <c r="H201" i="3"/>
  <c r="J200" i="3"/>
  <c r="F200" i="3"/>
  <c r="H199" i="3"/>
  <c r="J197" i="3"/>
  <c r="G195" i="3"/>
  <c r="I194" i="3"/>
  <c r="E194" i="3"/>
  <c r="G193" i="3"/>
  <c r="I192" i="3"/>
  <c r="E192" i="3"/>
  <c r="G191" i="3"/>
  <c r="H189" i="3"/>
  <c r="J188" i="3"/>
  <c r="F188" i="3"/>
  <c r="E344" i="3"/>
  <c r="E340" i="3"/>
  <c r="E338" i="3"/>
  <c r="E336" i="3"/>
  <c r="E334" i="3"/>
  <c r="E331" i="3"/>
  <c r="E329" i="3"/>
  <c r="F324" i="3"/>
  <c r="F323" i="3"/>
  <c r="F321" i="3"/>
  <c r="I232" i="3"/>
  <c r="E230" i="3"/>
  <c r="G226" i="3"/>
  <c r="H225" i="3"/>
  <c r="I224" i="3"/>
  <c r="F222" i="3"/>
  <c r="G221" i="3"/>
  <c r="G220" i="3"/>
  <c r="H219" i="3"/>
  <c r="I218" i="3"/>
  <c r="I217" i="3"/>
  <c r="J216" i="3"/>
  <c r="E216" i="3"/>
  <c r="E215" i="3"/>
  <c r="F214" i="3"/>
  <c r="G213" i="3"/>
  <c r="I212" i="3"/>
  <c r="E212" i="3"/>
  <c r="G211" i="3"/>
  <c r="I210" i="3"/>
  <c r="E210" i="3"/>
  <c r="G209" i="3"/>
  <c r="I208" i="3"/>
  <c r="E208" i="3"/>
  <c r="G207" i="3"/>
  <c r="I206" i="3"/>
  <c r="E206" i="3"/>
  <c r="G203" i="3"/>
  <c r="I202" i="3"/>
  <c r="E202" i="3"/>
  <c r="G201" i="3"/>
  <c r="I200" i="3"/>
  <c r="E200" i="3"/>
  <c r="G199" i="3"/>
  <c r="I197" i="3"/>
  <c r="E197" i="3"/>
  <c r="J195" i="3"/>
  <c r="F195" i="3"/>
  <c r="H194" i="3"/>
  <c r="J193" i="3"/>
  <c r="F193" i="3"/>
  <c r="H192" i="3"/>
  <c r="J191" i="3"/>
  <c r="F191" i="3"/>
  <c r="G189" i="3"/>
  <c r="I188" i="3"/>
  <c r="E188" i="3"/>
  <c r="F345" i="3"/>
  <c r="F341" i="3"/>
  <c r="F339" i="3"/>
  <c r="F337" i="3"/>
  <c r="F335" i="3"/>
  <c r="F332" i="3"/>
  <c r="F330" i="3"/>
  <c r="F325" i="3"/>
  <c r="E323" i="3"/>
  <c r="E321" i="3"/>
  <c r="E232" i="3"/>
  <c r="G229" i="3"/>
  <c r="F226" i="3"/>
  <c r="K226" i="3"/>
  <c r="G225" i="3"/>
  <c r="G224" i="3"/>
  <c r="J222" i="3"/>
  <c r="E222" i="3"/>
  <c r="E221" i="3"/>
  <c r="F220" i="3"/>
  <c r="G219" i="3"/>
  <c r="G218" i="3"/>
  <c r="H217" i="3"/>
  <c r="I216" i="3"/>
  <c r="I215" i="3"/>
  <c r="J214" i="3"/>
  <c r="E214" i="3"/>
  <c r="F213" i="3"/>
  <c r="H212" i="3"/>
  <c r="J211" i="3"/>
  <c r="F211" i="3"/>
  <c r="H210" i="3"/>
  <c r="J209" i="3"/>
  <c r="F209" i="3"/>
  <c r="H208" i="3"/>
  <c r="J207" i="3"/>
  <c r="F207" i="3"/>
  <c r="H206" i="3"/>
  <c r="J203" i="3"/>
  <c r="F203" i="3"/>
  <c r="H202" i="3"/>
  <c r="J201" i="3"/>
  <c r="F201" i="3"/>
  <c r="H200" i="3"/>
  <c r="J199" i="3"/>
  <c r="F199" i="3"/>
  <c r="K199" i="3"/>
  <c r="H197" i="3"/>
  <c r="I195" i="3"/>
  <c r="E195" i="3"/>
  <c r="G194" i="3"/>
  <c r="I193" i="3"/>
  <c r="E193" i="3"/>
  <c r="G192" i="3"/>
  <c r="I191" i="3"/>
  <c r="E191" i="3"/>
  <c r="J189" i="3"/>
  <c r="F189" i="3"/>
  <c r="H188" i="3"/>
  <c r="E345" i="3"/>
  <c r="E341" i="3"/>
  <c r="E339" i="3"/>
  <c r="E337" i="3"/>
  <c r="E335" i="3"/>
  <c r="E332" i="3"/>
  <c r="E330" i="3"/>
  <c r="E324" i="3"/>
  <c r="F322" i="3"/>
  <c r="F320" i="3"/>
  <c r="G231" i="3"/>
  <c r="K231" i="3"/>
  <c r="I228" i="3"/>
  <c r="J226" i="3"/>
  <c r="E226" i="3"/>
  <c r="E225" i="3"/>
  <c r="F224" i="3"/>
  <c r="I222" i="3"/>
  <c r="K222" i="3"/>
  <c r="I221" i="3"/>
  <c r="J220" i="3"/>
  <c r="E220" i="3"/>
  <c r="E219" i="3"/>
  <c r="F218" i="3"/>
  <c r="Q52" i="9"/>
  <c r="J52" i="9"/>
  <c r="N52" i="9"/>
  <c r="G217" i="3"/>
  <c r="K217" i="3"/>
  <c r="G216" i="3"/>
  <c r="H215" i="3"/>
  <c r="K215" i="3"/>
  <c r="I214" i="3"/>
  <c r="I213" i="3"/>
  <c r="E213" i="3"/>
  <c r="G212" i="3"/>
  <c r="K212" i="3"/>
  <c r="I211" i="3"/>
  <c r="E211" i="3"/>
  <c r="G210" i="3"/>
  <c r="K210" i="3"/>
  <c r="I209" i="3"/>
  <c r="E209" i="3"/>
  <c r="G208" i="3"/>
  <c r="I207" i="3"/>
  <c r="E207" i="3"/>
  <c r="G206" i="3"/>
  <c r="I203" i="3"/>
  <c r="E203" i="3"/>
  <c r="G202" i="3"/>
  <c r="I201" i="3"/>
  <c r="E201" i="3"/>
  <c r="G200" i="3"/>
  <c r="K200" i="3"/>
  <c r="I199" i="3"/>
  <c r="E199" i="3"/>
  <c r="G197" i="3"/>
  <c r="H195" i="3"/>
  <c r="J194" i="3"/>
  <c r="F194" i="3"/>
  <c r="K194" i="3"/>
  <c r="H193" i="3"/>
  <c r="J192" i="3"/>
  <c r="F192" i="3"/>
  <c r="K192" i="3"/>
  <c r="H191" i="3"/>
  <c r="I189" i="3"/>
  <c r="E189" i="3"/>
  <c r="G188" i="3"/>
  <c r="F344" i="3"/>
  <c r="F340" i="3"/>
  <c r="F338" i="3"/>
  <c r="F336" i="3"/>
  <c r="F334" i="3"/>
  <c r="F331" i="3"/>
  <c r="F329" i="3"/>
  <c r="E325" i="3"/>
  <c r="E322" i="3"/>
  <c r="E320" i="3"/>
  <c r="G198" i="3"/>
  <c r="H198" i="3"/>
  <c r="F198" i="3"/>
  <c r="J198" i="3"/>
  <c r="I198" i="3"/>
  <c r="E198" i="3"/>
  <c r="K666" i="3"/>
  <c r="G239" i="3"/>
  <c r="G77" i="5"/>
  <c r="J239" i="3"/>
  <c r="J77" i="5"/>
  <c r="K230" i="3"/>
  <c r="E343" i="3"/>
  <c r="K250" i="3"/>
  <c r="K245" i="3"/>
  <c r="K285" i="3"/>
  <c r="K289" i="3"/>
  <c r="K297" i="3"/>
  <c r="E53" i="1"/>
  <c r="H239" i="3"/>
  <c r="K264" i="3"/>
  <c r="K257" i="3"/>
  <c r="K282" i="3"/>
  <c r="K288" i="3"/>
  <c r="K249" i="3"/>
  <c r="K277" i="3"/>
  <c r="P70" i="9"/>
  <c r="I70" i="9"/>
  <c r="E239" i="3"/>
  <c r="E77" i="5"/>
  <c r="K240" i="3"/>
  <c r="K253" i="3"/>
  <c r="K271" i="3"/>
  <c r="K286" i="3"/>
  <c r="K294" i="3"/>
  <c r="K293" i="3"/>
  <c r="P62" i="9"/>
  <c r="I62" i="9"/>
  <c r="E54" i="1"/>
  <c r="K299" i="3"/>
  <c r="H77" i="5"/>
  <c r="K229" i="3"/>
  <c r="K246" i="3"/>
  <c r="K262" i="3"/>
  <c r="B191" i="5"/>
  <c r="F718" i="3"/>
  <c r="K718" i="3"/>
  <c r="K65" i="3"/>
  <c r="K464" i="3"/>
  <c r="F474" i="3"/>
  <c r="F167" i="5"/>
  <c r="I176" i="5"/>
  <c r="F119" i="3"/>
  <c r="K119" i="3"/>
  <c r="K466" i="3"/>
  <c r="H422" i="3"/>
  <c r="H124" i="5"/>
  <c r="M586" i="3"/>
  <c r="Q91" i="9"/>
  <c r="Q95" i="9"/>
  <c r="F25" i="9"/>
  <c r="F109" i="9"/>
  <c r="I131" i="9"/>
  <c r="I108" i="9"/>
  <c r="I110" i="9"/>
  <c r="I20" i="9"/>
  <c r="G109" i="9"/>
  <c r="H30" i="1"/>
  <c r="M579" i="3"/>
  <c r="H88" i="1"/>
  <c r="J32" i="1"/>
  <c r="Q37" i="9"/>
  <c r="J37" i="9"/>
  <c r="F33" i="1"/>
  <c r="Q93" i="9"/>
  <c r="M571" i="3"/>
  <c r="Q22" i="9"/>
  <c r="J22" i="9"/>
  <c r="N22" i="9"/>
  <c r="K395" i="3"/>
  <c r="L22" i="9"/>
  <c r="K129" i="5"/>
  <c r="J98" i="9"/>
  <c r="F682" i="3"/>
  <c r="K740" i="3"/>
  <c r="K202" i="3"/>
  <c r="K209" i="3"/>
  <c r="F242" i="3"/>
  <c r="K242" i="3"/>
  <c r="B154" i="5"/>
  <c r="K682" i="3"/>
  <c r="F686" i="3"/>
  <c r="K686" i="3"/>
  <c r="K481" i="3"/>
  <c r="J36" i="9"/>
  <c r="F378" i="3"/>
  <c r="K106" i="3"/>
  <c r="G36" i="9"/>
  <c r="F55" i="9"/>
  <c r="G129" i="9"/>
  <c r="L91" i="9"/>
  <c r="F519" i="3"/>
  <c r="F174" i="5"/>
  <c r="E422" i="3"/>
  <c r="F139" i="5"/>
  <c r="F471" i="3"/>
  <c r="E112" i="5"/>
  <c r="F539" i="3"/>
  <c r="K539" i="3"/>
  <c r="K64" i="3"/>
  <c r="G88" i="1"/>
  <c r="G86" i="1"/>
  <c r="F192" i="5"/>
  <c r="P105" i="9"/>
  <c r="E41" i="5"/>
  <c r="H40" i="5"/>
  <c r="K93" i="3"/>
  <c r="Q18" i="9"/>
  <c r="J18" i="9"/>
  <c r="K44" i="5"/>
  <c r="F53" i="9"/>
  <c r="I87" i="1"/>
  <c r="I86" i="1"/>
  <c r="H87" i="1"/>
  <c r="H86" i="1"/>
  <c r="F70" i="1"/>
  <c r="F83" i="1"/>
  <c r="F77" i="1"/>
  <c r="F92" i="1"/>
  <c r="F96" i="1"/>
  <c r="F91" i="1"/>
  <c r="F90" i="1"/>
  <c r="J77" i="1"/>
  <c r="F82" i="1"/>
  <c r="F79" i="1"/>
  <c r="F73" i="1"/>
  <c r="F69" i="1"/>
  <c r="F27" i="1"/>
  <c r="F676" i="3"/>
  <c r="K676" i="3"/>
  <c r="K219" i="3"/>
  <c r="B56" i="5"/>
  <c r="F168" i="5"/>
  <c r="K168" i="5"/>
  <c r="F80" i="1"/>
  <c r="F149" i="3"/>
  <c r="K149" i="3"/>
  <c r="J600" i="3"/>
  <c r="J449" i="3"/>
  <c r="G37" i="1"/>
  <c r="F37" i="1"/>
  <c r="G167" i="3"/>
  <c r="G49" i="5"/>
  <c r="I14" i="9"/>
  <c r="L129" i="9"/>
  <c r="N129" i="9"/>
  <c r="N132" i="9"/>
  <c r="L105" i="9"/>
  <c r="G88" i="9"/>
  <c r="G25" i="9"/>
  <c r="F36" i="9"/>
  <c r="G80" i="9"/>
  <c r="I18" i="9"/>
  <c r="J23" i="1"/>
  <c r="J179" i="5"/>
  <c r="E164" i="5"/>
  <c r="K164" i="5"/>
  <c r="G94" i="9"/>
  <c r="N94" i="9"/>
  <c r="G42" i="5"/>
  <c r="E32" i="1"/>
  <c r="Q16" i="9"/>
  <c r="J16" i="9"/>
  <c r="K232" i="3"/>
  <c r="P52" i="9"/>
  <c r="I52" i="9"/>
  <c r="E327" i="3"/>
  <c r="K208" i="3"/>
  <c r="K544" i="3"/>
  <c r="F180" i="5"/>
  <c r="K180" i="5"/>
  <c r="I432" i="3"/>
  <c r="I132" i="5"/>
  <c r="I59" i="1"/>
  <c r="F59" i="1"/>
  <c r="E95" i="1"/>
  <c r="E184" i="5"/>
  <c r="E175" i="5"/>
  <c r="P124" i="9"/>
  <c r="B195" i="5"/>
  <c r="B105" i="5"/>
  <c r="G59" i="1"/>
  <c r="G432" i="3"/>
  <c r="F28" i="1"/>
  <c r="K509" i="3"/>
  <c r="F506" i="3"/>
  <c r="K536" i="3"/>
  <c r="F534" i="3"/>
  <c r="K551" i="3"/>
  <c r="Q113" i="9"/>
  <c r="J113" i="9"/>
  <c r="G15" i="9"/>
  <c r="L26" i="9"/>
  <c r="F51" i="9"/>
  <c r="F65" i="9"/>
  <c r="G55" i="9"/>
  <c r="I88" i="9"/>
  <c r="L52" i="9"/>
  <c r="L66" i="9"/>
  <c r="I16" i="9"/>
  <c r="L20" i="9"/>
  <c r="F74" i="9"/>
  <c r="I116" i="9"/>
  <c r="I37" i="9"/>
  <c r="I91" i="9"/>
  <c r="F61" i="9"/>
  <c r="G22" i="9"/>
  <c r="F131" i="9"/>
  <c r="G43" i="9"/>
  <c r="G108" i="9"/>
  <c r="F116" i="9"/>
  <c r="G124" i="9"/>
  <c r="G44" i="9"/>
  <c r="G58" i="9"/>
  <c r="L44" i="9"/>
  <c r="L97" i="9"/>
  <c r="I130" i="9"/>
  <c r="L70" i="9"/>
  <c r="I129" i="9"/>
  <c r="I98" i="9"/>
  <c r="I87" i="9"/>
  <c r="I89" i="9"/>
  <c r="G21" i="9"/>
  <c r="G18" i="9"/>
  <c r="G113" i="9"/>
  <c r="G45" i="9"/>
  <c r="G38" i="9"/>
  <c r="I25" i="9"/>
  <c r="L69" i="9"/>
  <c r="L71" i="9"/>
  <c r="I92" i="9"/>
  <c r="I117" i="9"/>
  <c r="I19" i="9"/>
  <c r="I17" i="9"/>
  <c r="J25" i="9"/>
  <c r="F87" i="9"/>
  <c r="F93" i="9"/>
  <c r="L55" i="9"/>
  <c r="L56" i="9"/>
  <c r="F54" i="9"/>
  <c r="F38" i="9"/>
  <c r="G26" i="9"/>
  <c r="F108" i="9"/>
  <c r="F110" i="9"/>
  <c r="F130" i="9"/>
  <c r="G123" i="9"/>
  <c r="F16" i="9"/>
  <c r="F23" i="9"/>
  <c r="F48" i="9"/>
  <c r="G16" i="9"/>
  <c r="F66" i="9"/>
  <c r="L17" i="9"/>
  <c r="L87" i="9"/>
  <c r="L89" i="9"/>
  <c r="L101" i="9"/>
  <c r="L54" i="9"/>
  <c r="G53" i="9"/>
  <c r="J17" i="9"/>
  <c r="I35" i="9"/>
  <c r="G35" i="9"/>
  <c r="F129" i="9"/>
  <c r="L94" i="9"/>
  <c r="I94" i="9"/>
  <c r="I22" i="9"/>
  <c r="L42" i="9"/>
  <c r="F43" i="9"/>
  <c r="F92" i="9"/>
  <c r="I105" i="9"/>
  <c r="L53" i="9"/>
  <c r="G62" i="9"/>
  <c r="L14" i="9"/>
  <c r="F22" i="9"/>
  <c r="F112" i="9"/>
  <c r="G19" i="9"/>
  <c r="F125" i="9"/>
  <c r="F13" i="9"/>
  <c r="G130" i="9"/>
  <c r="G79" i="9"/>
  <c r="G81" i="9"/>
  <c r="G66" i="9"/>
  <c r="I113" i="9"/>
  <c r="G73" i="9"/>
  <c r="L108" i="9"/>
  <c r="L43" i="9"/>
  <c r="L122" i="9"/>
  <c r="G17" i="9"/>
  <c r="G87" i="9"/>
  <c r="F20" i="9"/>
  <c r="G74" i="9"/>
  <c r="F98" i="9"/>
  <c r="F91" i="9"/>
  <c r="F95" i="9"/>
  <c r="F101" i="9"/>
  <c r="F84" i="9"/>
  <c r="L62" i="9"/>
  <c r="I109" i="9"/>
  <c r="I122" i="9"/>
  <c r="J112" i="9"/>
  <c r="F35" i="9"/>
  <c r="G20" i="9"/>
  <c r="G125" i="9"/>
  <c r="N125" i="9"/>
  <c r="F45" i="9"/>
  <c r="J94" i="9"/>
  <c r="F17" i="9"/>
  <c r="G51" i="9"/>
  <c r="G122" i="9"/>
  <c r="G127" i="9"/>
  <c r="F105" i="9"/>
  <c r="G93" i="9"/>
  <c r="G40" i="9"/>
  <c r="I26" i="9"/>
  <c r="I28" i="9"/>
  <c r="F113" i="9"/>
  <c r="F114" i="9"/>
  <c r="F42" i="9"/>
  <c r="K784" i="3"/>
  <c r="K785" i="3"/>
  <c r="K267" i="3"/>
  <c r="K281" i="3"/>
  <c r="I80" i="9"/>
  <c r="J185" i="5"/>
  <c r="K167" i="5"/>
  <c r="J129" i="9"/>
  <c r="J87" i="9"/>
  <c r="H600" i="3"/>
  <c r="H449" i="3"/>
  <c r="H77" i="1"/>
  <c r="F500" i="3"/>
  <c r="F170" i="5"/>
  <c r="F18" i="9"/>
  <c r="L131" i="9"/>
  <c r="L38" i="9"/>
  <c r="G131" i="9"/>
  <c r="G132" i="9"/>
  <c r="G117" i="9"/>
  <c r="G60" i="9"/>
  <c r="L113" i="9"/>
  <c r="I42" i="9"/>
  <c r="I46" i="9"/>
  <c r="F27" i="9"/>
  <c r="F97" i="9"/>
  <c r="F99" i="9"/>
  <c r="G37" i="9"/>
  <c r="L65" i="9"/>
  <c r="L25" i="9"/>
  <c r="L19" i="9"/>
  <c r="L45" i="9"/>
  <c r="F19" i="9"/>
  <c r="F60" i="9"/>
  <c r="I40" i="9"/>
  <c r="F123" i="9"/>
  <c r="F127" i="9"/>
  <c r="F88" i="9"/>
  <c r="L35" i="9"/>
  <c r="I93" i="9"/>
  <c r="L79" i="9"/>
  <c r="L81" i="9"/>
  <c r="F59" i="9"/>
  <c r="F63" i="9"/>
  <c r="L36" i="9"/>
  <c r="N36" i="9"/>
  <c r="F21" i="9"/>
  <c r="G14" i="9"/>
  <c r="F137" i="3"/>
  <c r="B152" i="5"/>
  <c r="B136" i="5"/>
  <c r="B99" i="5"/>
  <c r="I58" i="1"/>
  <c r="F28" i="3"/>
  <c r="F23" i="5"/>
  <c r="K23" i="5"/>
  <c r="F594" i="3"/>
  <c r="F184" i="5"/>
  <c r="J42" i="9"/>
  <c r="L18" i="9"/>
  <c r="L98" i="9"/>
  <c r="L73" i="9"/>
  <c r="J68" i="1"/>
  <c r="J38" i="5"/>
  <c r="J30" i="1"/>
  <c r="K401" i="3"/>
  <c r="F399" i="3"/>
  <c r="K399" i="3"/>
  <c r="K486" i="3"/>
  <c r="Q108" i="9"/>
  <c r="J108" i="9"/>
  <c r="M592" i="3"/>
  <c r="F589" i="3"/>
  <c r="K43" i="3"/>
  <c r="F39" i="3"/>
  <c r="K39" i="3"/>
  <c r="F25" i="5"/>
  <c r="K25" i="5"/>
  <c r="L9" i="9"/>
  <c r="N9" i="9"/>
  <c r="E361" i="3"/>
  <c r="E184" i="3"/>
  <c r="B757" i="3"/>
  <c r="J274" i="3"/>
  <c r="J87" i="5"/>
  <c r="B12" i="5"/>
  <c r="J208" i="5"/>
  <c r="H205" i="5"/>
  <c r="E203" i="5"/>
  <c r="F200" i="5"/>
  <c r="F201" i="5"/>
  <c r="E202" i="5"/>
  <c r="E206" i="5"/>
  <c r="F206" i="5"/>
  <c r="E205" i="5"/>
  <c r="K211" i="3"/>
  <c r="F704" i="3"/>
  <c r="K704" i="3"/>
  <c r="F633" i="3"/>
  <c r="K633" i="3"/>
  <c r="F158" i="3"/>
  <c r="K158" i="3"/>
  <c r="F48" i="5"/>
  <c r="K48" i="5"/>
  <c r="F140" i="3"/>
  <c r="J91" i="9"/>
  <c r="N91" i="9"/>
  <c r="Q131" i="9"/>
  <c r="J131" i="9"/>
  <c r="J19" i="9"/>
  <c r="N19" i="9"/>
  <c r="I422" i="3"/>
  <c r="I124" i="5"/>
  <c r="J76" i="1"/>
  <c r="F37" i="9"/>
  <c r="F52" i="9"/>
  <c r="F56" i="9"/>
  <c r="L112" i="9"/>
  <c r="L114" i="9"/>
  <c r="L59" i="9"/>
  <c r="G61" i="9"/>
  <c r="G13" i="9"/>
  <c r="L117" i="9"/>
  <c r="F26" i="9"/>
  <c r="F28" i="9"/>
  <c r="I15" i="9"/>
  <c r="F40" i="9"/>
  <c r="L124" i="9"/>
  <c r="F15" i="9"/>
  <c r="F80" i="9"/>
  <c r="L51" i="9"/>
  <c r="L123" i="9"/>
  <c r="L127" i="9"/>
  <c r="I36" i="9"/>
  <c r="L74" i="9"/>
  <c r="L75" i="9"/>
  <c r="L116" i="9"/>
  <c r="L118" i="9"/>
  <c r="G105" i="9"/>
  <c r="F94" i="9"/>
  <c r="L61" i="9"/>
  <c r="L60" i="9"/>
  <c r="I43" i="9"/>
  <c r="F62" i="9"/>
  <c r="I21" i="9"/>
  <c r="F79" i="9"/>
  <c r="B54" i="5"/>
  <c r="F527" i="3"/>
  <c r="F110" i="3"/>
  <c r="F40" i="5"/>
  <c r="K40" i="5"/>
  <c r="K128" i="5"/>
  <c r="Q125" i="9"/>
  <c r="F484" i="3"/>
  <c r="F169" i="5"/>
  <c r="E26" i="1"/>
  <c r="Q43" i="9"/>
  <c r="J43" i="9"/>
  <c r="N43" i="9"/>
  <c r="I45" i="9"/>
  <c r="F73" i="9"/>
  <c r="F75" i="9"/>
  <c r="G27" i="9"/>
  <c r="K480" i="3"/>
  <c r="J40" i="9"/>
  <c r="K593" i="3"/>
  <c r="L13" i="9"/>
  <c r="L88" i="9"/>
  <c r="F69" i="9"/>
  <c r="F71" i="9"/>
  <c r="L40" i="9"/>
  <c r="I184" i="5"/>
  <c r="I95" i="1"/>
  <c r="E122" i="5"/>
  <c r="K122" i="5"/>
  <c r="H26" i="1"/>
  <c r="H35" i="5"/>
  <c r="K82" i="3"/>
  <c r="Q20" i="9"/>
  <c r="J20" i="9"/>
  <c r="N20" i="9"/>
  <c r="K195" i="3"/>
  <c r="K188" i="3"/>
  <c r="K254" i="3"/>
  <c r="K234" i="3"/>
  <c r="K270" i="3"/>
  <c r="K283" i="3"/>
  <c r="K292" i="3"/>
  <c r="F639" i="3"/>
  <c r="K639" i="3"/>
  <c r="J92" i="9"/>
  <c r="Q109" i="9"/>
  <c r="J109" i="9"/>
  <c r="N109" i="9"/>
  <c r="K519" i="3"/>
  <c r="F415" i="3"/>
  <c r="K415" i="3"/>
  <c r="E58" i="1"/>
  <c r="Q4" i="9"/>
  <c r="B189" i="5"/>
  <c r="L58" i="9"/>
  <c r="L63" i="9"/>
  <c r="G98" i="9"/>
  <c r="N98" i="9"/>
  <c r="G91" i="9"/>
  <c r="G92" i="9"/>
  <c r="N92" i="9"/>
  <c r="L104" i="9"/>
  <c r="L106" i="9"/>
  <c r="J38" i="9"/>
  <c r="I38" i="9"/>
  <c r="G65" i="9"/>
  <c r="G104" i="9"/>
  <c r="G106" i="9"/>
  <c r="F104" i="9"/>
  <c r="G69" i="9"/>
  <c r="G116" i="9"/>
  <c r="G118" i="9"/>
  <c r="L93" i="9"/>
  <c r="J93" i="9"/>
  <c r="G52" i="9"/>
  <c r="L130" i="9"/>
  <c r="L132" i="9"/>
  <c r="G70" i="9"/>
  <c r="G54" i="9"/>
  <c r="G42" i="9"/>
  <c r="G46" i="9"/>
  <c r="L109" i="9"/>
  <c r="L27" i="9"/>
  <c r="L16" i="9"/>
  <c r="L80" i="9"/>
  <c r="F14" i="9"/>
  <c r="G97" i="9"/>
  <c r="G99" i="9"/>
  <c r="I131" i="5"/>
  <c r="G422" i="3"/>
  <c r="G124" i="5"/>
  <c r="G600" i="3"/>
  <c r="F122" i="9"/>
  <c r="F117" i="9"/>
  <c r="F118" i="9"/>
  <c r="F409" i="3"/>
  <c r="G112" i="9"/>
  <c r="K592" i="3"/>
  <c r="L37" i="9"/>
  <c r="L21" i="9"/>
  <c r="K577" i="3"/>
  <c r="L92" i="9"/>
  <c r="L95" i="9"/>
  <c r="F203" i="5"/>
  <c r="F204" i="5"/>
  <c r="I62" i="1"/>
  <c r="I123" i="5"/>
  <c r="E138" i="5"/>
  <c r="E101" i="5"/>
  <c r="E154" i="5"/>
  <c r="E191" i="5"/>
  <c r="K171" i="5"/>
  <c r="F44" i="9"/>
  <c r="B57" i="5"/>
  <c r="B192" i="5"/>
  <c r="H173" i="5"/>
  <c r="G184" i="5"/>
  <c r="G95" i="1"/>
  <c r="F95" i="1"/>
  <c r="F74" i="1"/>
  <c r="Q21" i="9"/>
  <c r="J21" i="9"/>
  <c r="N21" i="9"/>
  <c r="F74" i="3"/>
  <c r="K74" i="3"/>
  <c r="F94" i="3"/>
  <c r="F38" i="5"/>
  <c r="K142" i="3"/>
  <c r="E25" i="1"/>
  <c r="I104" i="9"/>
  <c r="I106" i="9"/>
  <c r="P106" i="9"/>
  <c r="R189" i="4"/>
  <c r="R149" i="4"/>
  <c r="I36" i="5"/>
  <c r="I30" i="1"/>
  <c r="F30" i="1"/>
  <c r="E121" i="5"/>
  <c r="K174" i="5"/>
  <c r="M578" i="3"/>
  <c r="K578" i="3"/>
  <c r="M590" i="3"/>
  <c r="K590" i="3"/>
  <c r="H748" i="3"/>
  <c r="H207" i="5"/>
  <c r="E87" i="1"/>
  <c r="J88" i="1"/>
  <c r="G77" i="1"/>
  <c r="H31" i="1"/>
  <c r="H25" i="1"/>
  <c r="H42" i="5"/>
  <c r="F102" i="5"/>
  <c r="F57" i="5"/>
  <c r="F29" i="1"/>
  <c r="F93" i="1"/>
  <c r="F412" i="3"/>
  <c r="F122" i="5"/>
  <c r="M33" i="4"/>
  <c r="M66" i="4"/>
  <c r="R155" i="4"/>
  <c r="R156" i="4"/>
  <c r="R159" i="4"/>
  <c r="K697" i="3"/>
  <c r="F695" i="3"/>
  <c r="K695" i="3"/>
  <c r="F722" i="3"/>
  <c r="K722" i="3"/>
  <c r="M64" i="1"/>
  <c r="I31" i="1"/>
  <c r="I25" i="1"/>
  <c r="I39" i="5"/>
  <c r="H57" i="1"/>
  <c r="F47" i="3"/>
  <c r="K47" i="3"/>
  <c r="M39" i="4"/>
  <c r="M130" i="4"/>
  <c r="K671" i="3"/>
  <c r="F670" i="3"/>
  <c r="K670" i="3"/>
  <c r="J748" i="3"/>
  <c r="J207" i="5"/>
  <c r="L66" i="1"/>
  <c r="L65" i="1"/>
  <c r="P148" i="4"/>
  <c r="L148" i="4"/>
  <c r="M134" i="4"/>
  <c r="I27" i="9"/>
  <c r="F734" i="3"/>
  <c r="K734" i="3"/>
  <c r="K762" i="3"/>
  <c r="K754" i="3"/>
  <c r="K189" i="3"/>
  <c r="K201" i="3"/>
  <c r="I48" i="5"/>
  <c r="I37" i="1"/>
  <c r="H25" i="5"/>
  <c r="H167" i="3"/>
  <c r="H49" i="5"/>
  <c r="K60" i="3"/>
  <c r="F58" i="3"/>
  <c r="K516" i="3"/>
  <c r="F515" i="3"/>
  <c r="K538" i="3"/>
  <c r="F178" i="5"/>
  <c r="K178" i="5"/>
  <c r="F116" i="5"/>
  <c r="K116" i="5"/>
  <c r="Q122" i="9"/>
  <c r="J122" i="9"/>
  <c r="F52" i="3"/>
  <c r="F179" i="5"/>
  <c r="I57" i="1"/>
  <c r="I56" i="1"/>
  <c r="I112" i="5"/>
  <c r="H122" i="5"/>
  <c r="H58" i="1"/>
  <c r="F58" i="1"/>
  <c r="K37" i="3"/>
  <c r="F33" i="3"/>
  <c r="F32" i="1"/>
  <c r="N17" i="9"/>
  <c r="J115" i="5"/>
  <c r="J57" i="1"/>
  <c r="I179" i="5"/>
  <c r="I85" i="1"/>
  <c r="I66" i="1"/>
  <c r="K130" i="5"/>
  <c r="I167" i="3"/>
  <c r="Q97" i="9"/>
  <c r="P13" i="9"/>
  <c r="G114" i="9"/>
  <c r="M66" i="1"/>
  <c r="M65" i="1"/>
  <c r="I165" i="5"/>
  <c r="I600" i="3"/>
  <c r="K468" i="3"/>
  <c r="Q110" i="9"/>
  <c r="F39" i="5"/>
  <c r="Q88" i="9"/>
  <c r="F547" i="3"/>
  <c r="F181" i="5"/>
  <c r="E167" i="3"/>
  <c r="Q130" i="9"/>
  <c r="J130" i="9"/>
  <c r="J89" i="1"/>
  <c r="J177" i="5"/>
  <c r="E88" i="1"/>
  <c r="E86" i="1"/>
  <c r="P123" i="9"/>
  <c r="F138" i="5"/>
  <c r="F101" i="5"/>
  <c r="F191" i="5"/>
  <c r="F56" i="5"/>
  <c r="K474" i="3"/>
  <c r="F47" i="5"/>
  <c r="K47" i="5"/>
  <c r="E23" i="1"/>
  <c r="H23" i="1"/>
  <c r="H22" i="1"/>
  <c r="K98" i="3"/>
  <c r="H185" i="5"/>
  <c r="Q44" i="9"/>
  <c r="F386" i="3"/>
  <c r="F114" i="5"/>
  <c r="K114" i="5"/>
  <c r="J28" i="5"/>
  <c r="J167" i="3"/>
  <c r="E46" i="5"/>
  <c r="E37" i="1"/>
  <c r="K73" i="3"/>
  <c r="F34" i="5"/>
  <c r="K34" i="5"/>
  <c r="K426" i="3"/>
  <c r="F569" i="3"/>
  <c r="P114" i="9"/>
  <c r="P120" i="9"/>
  <c r="I112" i="9"/>
  <c r="F176" i="5"/>
  <c r="K176" i="5"/>
  <c r="F175" i="5"/>
  <c r="Q124" i="9"/>
  <c r="J124" i="9"/>
  <c r="N124" i="9"/>
  <c r="K524" i="3"/>
  <c r="J58" i="1"/>
  <c r="J118" i="5"/>
  <c r="E169" i="5"/>
  <c r="E600" i="3"/>
  <c r="E185" i="5"/>
  <c r="I77" i="1"/>
  <c r="R160" i="4"/>
  <c r="R151" i="4"/>
  <c r="F75" i="1"/>
  <c r="B752" i="3"/>
  <c r="B614" i="3"/>
  <c r="B452" i="3"/>
  <c r="G206" i="5"/>
  <c r="E200" i="5"/>
  <c r="E209" i="5" s="1"/>
  <c r="G202" i="5"/>
  <c r="I203" i="5"/>
  <c r="J204" i="5"/>
  <c r="I206" i="5"/>
  <c r="J200" i="5"/>
  <c r="H201" i="5"/>
  <c r="F123" i="3"/>
  <c r="R157" i="4"/>
  <c r="R154" i="4"/>
  <c r="R161" i="4"/>
  <c r="B142" i="5"/>
  <c r="B158" i="5"/>
  <c r="F391" i="3"/>
  <c r="K393" i="3"/>
  <c r="M48" i="4"/>
  <c r="F61" i="3"/>
  <c r="K63" i="3"/>
  <c r="G131" i="5"/>
  <c r="F22" i="3"/>
  <c r="Q26" i="9"/>
  <c r="F759" i="3"/>
  <c r="F621" i="3"/>
  <c r="G23" i="1"/>
  <c r="R152" i="4"/>
  <c r="E20" i="3"/>
  <c r="E624" i="3"/>
  <c r="K677" i="3"/>
  <c r="K683" i="3"/>
  <c r="K712" i="3"/>
  <c r="K731" i="3"/>
  <c r="F630" i="3"/>
  <c r="F648" i="3"/>
  <c r="K648" i="3"/>
  <c r="B619" i="3"/>
  <c r="F81" i="9"/>
  <c r="N42" i="9"/>
  <c r="G23" i="9"/>
  <c r="F35" i="5"/>
  <c r="K35" i="5"/>
  <c r="N16" i="9"/>
  <c r="I132" i="9"/>
  <c r="F67" i="9"/>
  <c r="K471" i="3"/>
  <c r="F166" i="5"/>
  <c r="K166" i="5"/>
  <c r="Q105" i="9"/>
  <c r="J105" i="9"/>
  <c r="F31" i="1"/>
  <c r="F89" i="9"/>
  <c r="Q35" i="9"/>
  <c r="J35" i="9"/>
  <c r="N35" i="9"/>
  <c r="F41" i="5"/>
  <c r="K41" i="5"/>
  <c r="P79" i="9"/>
  <c r="P81" i="9"/>
  <c r="E124" i="5"/>
  <c r="K378" i="3"/>
  <c r="F113" i="5"/>
  <c r="K113" i="5"/>
  <c r="K169" i="5"/>
  <c r="F88" i="1"/>
  <c r="N130" i="9"/>
  <c r="J304" i="3"/>
  <c r="J96" i="5"/>
  <c r="H304" i="3"/>
  <c r="H96" i="5"/>
  <c r="L4" i="9"/>
  <c r="P9" i="9"/>
  <c r="S6" i="9"/>
  <c r="Q123" i="9"/>
  <c r="J123" i="9"/>
  <c r="N123" i="9"/>
  <c r="K527" i="3"/>
  <c r="J110" i="9"/>
  <c r="K28" i="3"/>
  <c r="K594" i="3"/>
  <c r="L23" i="9"/>
  <c r="I118" i="9"/>
  <c r="I120" i="9"/>
  <c r="N38" i="9"/>
  <c r="G110" i="9"/>
  <c r="K184" i="5"/>
  <c r="K175" i="5"/>
  <c r="I114" i="9"/>
  <c r="K759" i="3"/>
  <c r="K757" i="3"/>
  <c r="K758" i="3"/>
  <c r="K756" i="3"/>
  <c r="K755" i="3"/>
  <c r="K760" i="3"/>
  <c r="K751" i="3"/>
  <c r="K753" i="3"/>
  <c r="K752" i="3"/>
  <c r="K761" i="3"/>
  <c r="F26" i="5"/>
  <c r="K26" i="5"/>
  <c r="N93" i="9"/>
  <c r="N95" i="9"/>
  <c r="F106" i="9"/>
  <c r="J95" i="9"/>
  <c r="B141" i="5"/>
  <c r="B59" i="5"/>
  <c r="N40" i="9"/>
  <c r="L46" i="9"/>
  <c r="K534" i="3"/>
  <c r="F177" i="5"/>
  <c r="Q114" i="9"/>
  <c r="F123" i="5"/>
  <c r="K123" i="5"/>
  <c r="K412" i="3"/>
  <c r="K170" i="5"/>
  <c r="K500" i="3"/>
  <c r="F172" i="5"/>
  <c r="K172" i="5"/>
  <c r="K506" i="3"/>
  <c r="K110" i="3"/>
  <c r="G449" i="3"/>
  <c r="G185" i="5"/>
  <c r="K140" i="3"/>
  <c r="F46" i="5"/>
  <c r="K46" i="5"/>
  <c r="K589" i="3"/>
  <c r="F183" i="5"/>
  <c r="K183" i="5"/>
  <c r="F117" i="5"/>
  <c r="K117" i="5"/>
  <c r="F45" i="5"/>
  <c r="K45" i="5"/>
  <c r="L67" i="9"/>
  <c r="N131" i="9"/>
  <c r="F46" i="9"/>
  <c r="L99" i="9"/>
  <c r="F132" i="9"/>
  <c r="K630" i="3"/>
  <c r="G22" i="1"/>
  <c r="K386" i="3"/>
  <c r="Q89" i="9"/>
  <c r="J88" i="9"/>
  <c r="J89" i="9"/>
  <c r="F115" i="5"/>
  <c r="K115" i="5"/>
  <c r="K391" i="3"/>
  <c r="E449" i="3"/>
  <c r="I49" i="5"/>
  <c r="F173" i="5"/>
  <c r="K173" i="5"/>
  <c r="K123" i="3"/>
  <c r="F42" i="5"/>
  <c r="J49" i="5"/>
  <c r="F600" i="3"/>
  <c r="K547" i="3"/>
  <c r="F24" i="5"/>
  <c r="K24" i="5"/>
  <c r="K33" i="3"/>
  <c r="J26" i="9"/>
  <c r="J28" i="9"/>
  <c r="Q28" i="9"/>
  <c r="F22" i="5"/>
  <c r="K22" i="5"/>
  <c r="F278" i="3"/>
  <c r="F89" i="5"/>
  <c r="E260" i="3"/>
  <c r="F279" i="3"/>
  <c r="F90" i="5"/>
  <c r="K90" i="5"/>
  <c r="H268" i="3"/>
  <c r="I236" i="3"/>
  <c r="G287" i="3"/>
  <c r="G91" i="5"/>
  <c r="H291" i="3"/>
  <c r="H93" i="5"/>
  <c r="E296" i="3"/>
  <c r="E279" i="3"/>
  <c r="E90" i="5"/>
  <c r="F300" i="3"/>
  <c r="F95" i="5"/>
  <c r="K95" i="5"/>
  <c r="F182" i="5"/>
  <c r="K182" i="5"/>
  <c r="K569" i="3"/>
  <c r="F28" i="5"/>
  <c r="K28" i="5"/>
  <c r="K58" i="3"/>
  <c r="J97" i="9"/>
  <c r="J99" i="9"/>
  <c r="Q99" i="9"/>
  <c r="E22" i="1"/>
  <c r="J132" i="9"/>
  <c r="F29" i="5"/>
  <c r="K29" i="5"/>
  <c r="K61" i="3"/>
  <c r="K52" i="3"/>
  <c r="F27" i="5"/>
  <c r="K27" i="5"/>
  <c r="I123" i="9"/>
  <c r="E49" i="5"/>
  <c r="I449" i="3"/>
  <c r="I185" i="5"/>
  <c r="H148" i="5"/>
  <c r="H448" i="3"/>
  <c r="H601" i="3"/>
  <c r="H450" i="3"/>
  <c r="Q132" i="9"/>
  <c r="F120" i="9"/>
  <c r="I79" i="9"/>
  <c r="I81" i="9"/>
  <c r="F9" i="9"/>
  <c r="I9" i="9"/>
  <c r="Q127" i="9"/>
  <c r="N122" i="9"/>
  <c r="N127" i="9"/>
  <c r="N97" i="9"/>
  <c r="N99" i="9"/>
  <c r="F185" i="5"/>
  <c r="F449" i="3"/>
  <c r="Q101" i="9"/>
  <c r="E94" i="5"/>
  <c r="E82" i="5"/>
  <c r="J101" i="9"/>
  <c r="K241" i="3"/>
  <c r="G67" i="9"/>
  <c r="G75" i="9"/>
  <c r="K207" i="3"/>
  <c r="K213" i="3"/>
  <c r="K206" i="3"/>
  <c r="K214" i="3"/>
  <c r="K247" i="3"/>
  <c r="K256" i="3"/>
  <c r="K228" i="3"/>
  <c r="K266" i="3"/>
  <c r="K221" i="3"/>
  <c r="K225" i="3"/>
  <c r="K255" i="3"/>
  <c r="K269" i="3"/>
  <c r="F239" i="3"/>
  <c r="F77" i="5"/>
  <c r="K77" i="5"/>
  <c r="F343" i="3"/>
  <c r="K191" i="3"/>
  <c r="K203" i="3"/>
  <c r="F328" i="3"/>
  <c r="K193" i="3"/>
  <c r="K220" i="3"/>
  <c r="K224" i="3"/>
  <c r="G71" i="9"/>
  <c r="G63" i="9"/>
  <c r="K216" i="3"/>
  <c r="G748" i="3"/>
  <c r="K198" i="3"/>
  <c r="K251" i="3"/>
  <c r="K248" i="3"/>
  <c r="K263" i="3"/>
  <c r="K265" i="3"/>
  <c r="K244" i="3"/>
  <c r="K235" i="3"/>
  <c r="I239" i="3"/>
  <c r="I77" i="5"/>
  <c r="J62" i="1"/>
  <c r="J422" i="3"/>
  <c r="J124" i="5"/>
  <c r="J148" i="5"/>
  <c r="E52" i="1"/>
  <c r="P61" i="9"/>
  <c r="I61" i="9"/>
  <c r="I74" i="5"/>
  <c r="F121" i="5"/>
  <c r="K121" i="5"/>
  <c r="K409" i="3"/>
  <c r="I304" i="3"/>
  <c r="I207" i="5"/>
  <c r="N88" i="9"/>
  <c r="J252" i="3"/>
  <c r="I300" i="3"/>
  <c r="F259" i="3"/>
  <c r="F81" i="5"/>
  <c r="H187" i="3"/>
  <c r="G260" i="3"/>
  <c r="G82" i="5"/>
  <c r="G204" i="3"/>
  <c r="G69" i="5"/>
  <c r="G238" i="3"/>
  <c r="G76" i="5"/>
  <c r="E187" i="3"/>
  <c r="G261" i="3"/>
  <c r="G83" i="5"/>
  <c r="E278" i="3"/>
  <c r="G95" i="9"/>
  <c r="G273" i="3"/>
  <c r="G86" i="5"/>
  <c r="H252" i="3"/>
  <c r="F205" i="3"/>
  <c r="F273" i="3"/>
  <c r="F86" i="5"/>
  <c r="J238" i="3"/>
  <c r="J76" i="5"/>
  <c r="G274" i="3"/>
  <c r="G87" i="5"/>
  <c r="F252" i="3"/>
  <c r="J278" i="3"/>
  <c r="H259" i="3"/>
  <c r="G275" i="3"/>
  <c r="G51" i="1"/>
  <c r="F51" i="1"/>
  <c r="H233" i="3"/>
  <c r="H73" i="5"/>
  <c r="F291" i="3"/>
  <c r="F272" i="3"/>
  <c r="G243" i="3"/>
  <c r="G78" i="5"/>
  <c r="E190" i="3"/>
  <c r="H238" i="3"/>
  <c r="H76" i="5"/>
  <c r="F274" i="3"/>
  <c r="F87" i="5"/>
  <c r="K87" i="5"/>
  <c r="I273" i="3"/>
  <c r="I86" i="5"/>
  <c r="F204" i="3"/>
  <c r="F69" i="5"/>
  <c r="K69" i="5"/>
  <c r="J233" i="3"/>
  <c r="J73" i="5"/>
  <c r="G272" i="3"/>
  <c r="G85" i="5"/>
  <c r="E300" i="3"/>
  <c r="I296" i="3"/>
  <c r="G300" i="3"/>
  <c r="F290" i="3"/>
  <c r="Q58" i="9"/>
  <c r="J58" i="9"/>
  <c r="N58" i="9"/>
  <c r="F261" i="3"/>
  <c r="F83" i="5"/>
  <c r="K83" i="5"/>
  <c r="E243" i="3"/>
  <c r="J196" i="3"/>
  <c r="E205" i="3"/>
  <c r="I238" i="3"/>
  <c r="I76" i="5"/>
  <c r="J204" i="3"/>
  <c r="J69" i="5"/>
  <c r="H275" i="3"/>
  <c r="F258" i="3"/>
  <c r="G227" i="3"/>
  <c r="G72" i="5"/>
  <c r="J273" i="3"/>
  <c r="J86" i="5"/>
  <c r="G259" i="3"/>
  <c r="H290" i="3"/>
  <c r="H92" i="5"/>
  <c r="G205" i="3"/>
  <c r="H278" i="3"/>
  <c r="G196" i="3"/>
  <c r="F190" i="3"/>
  <c r="F67" i="5"/>
  <c r="K67" i="5"/>
  <c r="E287" i="3"/>
  <c r="J190" i="3"/>
  <c r="H300" i="3"/>
  <c r="I290" i="3"/>
  <c r="I92" i="5"/>
  <c r="F223" i="3"/>
  <c r="G236" i="3"/>
  <c r="G74" i="5"/>
  <c r="F287" i="3"/>
  <c r="F236" i="3"/>
  <c r="F74" i="5"/>
  <c r="F187" i="3"/>
  <c r="Q54" i="9"/>
  <c r="J54" i="9"/>
  <c r="R196" i="4"/>
  <c r="R197" i="4"/>
  <c r="R191" i="4"/>
  <c r="R194" i="4"/>
  <c r="R195" i="4"/>
  <c r="N112" i="9"/>
  <c r="N114" i="9"/>
  <c r="J114" i="9"/>
  <c r="G89" i="9"/>
  <c r="N87" i="9"/>
  <c r="N89" i="9"/>
  <c r="N101" i="9"/>
  <c r="L110" i="9"/>
  <c r="N108" i="9"/>
  <c r="N110" i="9"/>
  <c r="G28" i="9"/>
  <c r="G48" i="9"/>
  <c r="N26" i="9"/>
  <c r="I291" i="3"/>
  <c r="J290" i="3"/>
  <c r="J92" i="5"/>
  <c r="H260" i="3"/>
  <c r="H82" i="5"/>
  <c r="H50" i="1"/>
  <c r="H84" i="5"/>
  <c r="F243" i="3"/>
  <c r="J300" i="3"/>
  <c r="G233" i="3"/>
  <c r="G73" i="5"/>
  <c r="J296" i="3"/>
  <c r="G258" i="3"/>
  <c r="I204" i="3"/>
  <c r="I69" i="5"/>
  <c r="E227" i="3"/>
  <c r="F233" i="3"/>
  <c r="F73" i="5"/>
  <c r="F238" i="3"/>
  <c r="F76" i="5"/>
  <c r="J187" i="3"/>
  <c r="G268" i="3"/>
  <c r="G84" i="5"/>
  <c r="E236" i="3"/>
  <c r="J279" i="3"/>
  <c r="J90" i="5"/>
  <c r="E233" i="3"/>
  <c r="J127" i="9"/>
  <c r="E290" i="3"/>
  <c r="I279" i="3"/>
  <c r="I90" i="5"/>
  <c r="F196" i="3"/>
  <c r="I287" i="3"/>
  <c r="I91" i="5"/>
  <c r="H236" i="3"/>
  <c r="F260" i="3"/>
  <c r="F82" i="5"/>
  <c r="K82" i="5"/>
  <c r="J44" i="9"/>
  <c r="I13" i="9"/>
  <c r="I23" i="9"/>
  <c r="I48" i="9"/>
  <c r="P23" i="9"/>
  <c r="P48" i="9"/>
  <c r="R193" i="4"/>
  <c r="L28" i="9"/>
  <c r="L48" i="9"/>
  <c r="N27" i="9"/>
  <c r="F77" i="9"/>
  <c r="F83" i="9"/>
  <c r="N37" i="9"/>
  <c r="E66" i="1"/>
  <c r="K39" i="5"/>
  <c r="I274" i="3"/>
  <c r="I87" i="5"/>
  <c r="E272" i="3"/>
  <c r="I237" i="3"/>
  <c r="I75" i="5"/>
  <c r="I223" i="3"/>
  <c r="I71" i="5"/>
  <c r="H190" i="3"/>
  <c r="H274" i="3"/>
  <c r="H87" i="5"/>
  <c r="J268" i="3"/>
  <c r="I258" i="3"/>
  <c r="H237" i="3"/>
  <c r="H75" i="5"/>
  <c r="J227" i="3"/>
  <c r="I196" i="3"/>
  <c r="E273" i="3"/>
  <c r="J259" i="3"/>
  <c r="I227" i="3"/>
  <c r="E274" i="3"/>
  <c r="J260" i="3"/>
  <c r="J82" i="5"/>
  <c r="J243" i="3"/>
  <c r="J78" i="5"/>
  <c r="E237" i="3"/>
  <c r="J205" i="3"/>
  <c r="J291" i="3"/>
  <c r="E258" i="3"/>
  <c r="F227" i="3"/>
  <c r="K227" i="3"/>
  <c r="E196" i="3"/>
  <c r="H273" i="3"/>
  <c r="H86" i="5"/>
  <c r="J261" i="3"/>
  <c r="J83" i="5"/>
  <c r="E259" i="3"/>
  <c r="J237" i="3"/>
  <c r="J75" i="5"/>
  <c r="E204" i="3"/>
  <c r="E252" i="3"/>
  <c r="E268" i="3"/>
  <c r="I275" i="3"/>
  <c r="E223" i="3"/>
  <c r="E238" i="3"/>
  <c r="I259" i="3"/>
  <c r="J272" i="3"/>
  <c r="J85" i="5"/>
  <c r="G279" i="3"/>
  <c r="G90" i="5"/>
  <c r="G296" i="3"/>
  <c r="G291" i="3"/>
  <c r="K291" i="3"/>
  <c r="H287" i="3"/>
  <c r="H91" i="5"/>
  <c r="E291" i="3"/>
  <c r="G290" i="3"/>
  <c r="G92" i="5"/>
  <c r="H279" i="3"/>
  <c r="H90" i="5"/>
  <c r="F275" i="3"/>
  <c r="F88" i="5"/>
  <c r="K88" i="5"/>
  <c r="G252" i="3"/>
  <c r="G79" i="5"/>
  <c r="J275" i="3"/>
  <c r="I268" i="3"/>
  <c r="H258" i="3"/>
  <c r="G237" i="3"/>
  <c r="G75" i="5"/>
  <c r="H196" i="3"/>
  <c r="H296" i="3"/>
  <c r="I272" i="3"/>
  <c r="I85" i="5"/>
  <c r="H204" i="3"/>
  <c r="H69" i="5"/>
  <c r="I278" i="3"/>
  <c r="H272" i="3"/>
  <c r="H85" i="5"/>
  <c r="I243" i="3"/>
  <c r="I78" i="5"/>
  <c r="J236" i="3"/>
  <c r="I205" i="3"/>
  <c r="G278" i="3"/>
  <c r="I252" i="3"/>
  <c r="J223" i="3"/>
  <c r="J71" i="5"/>
  <c r="H227" i="3"/>
  <c r="H243" i="3"/>
  <c r="H78" i="5"/>
  <c r="E261" i="3"/>
  <c r="H205" i="3"/>
  <c r="F237" i="3"/>
  <c r="F75" i="5"/>
  <c r="K75" i="5"/>
  <c r="J287" i="3"/>
  <c r="J91" i="5"/>
  <c r="I261" i="3"/>
  <c r="I83" i="5"/>
  <c r="J258" i="3"/>
  <c r="G187" i="3"/>
  <c r="H261" i="3"/>
  <c r="H83" i="5"/>
  <c r="H223" i="3"/>
  <c r="H71" i="5"/>
  <c r="G190" i="3"/>
  <c r="G67" i="5"/>
  <c r="G223" i="3"/>
  <c r="I233" i="3"/>
  <c r="I73" i="5"/>
  <c r="I260" i="3"/>
  <c r="I82" i="5"/>
  <c r="I187" i="3"/>
  <c r="I190" i="3"/>
  <c r="E275" i="3"/>
  <c r="K94" i="3"/>
  <c r="Q104" i="9"/>
  <c r="K515" i="3"/>
  <c r="G120" i="9"/>
  <c r="F26" i="1"/>
  <c r="F25" i="1"/>
  <c r="K484" i="3"/>
  <c r="N105" i="9"/>
  <c r="K137" i="3"/>
  <c r="Q45" i="9"/>
  <c r="J45" i="9"/>
  <c r="N45" i="9"/>
  <c r="N44" i="9"/>
  <c r="N46" i="9"/>
  <c r="I95" i="9"/>
  <c r="N18" i="9"/>
  <c r="F23" i="1"/>
  <c r="K22" i="3"/>
  <c r="Q13" i="9"/>
  <c r="F167" i="3"/>
  <c r="J56" i="1"/>
  <c r="G56" i="9"/>
  <c r="G77" i="9"/>
  <c r="G83" i="9"/>
  <c r="G82" i="9"/>
  <c r="L120" i="9"/>
  <c r="L84" i="9"/>
  <c r="B194" i="5"/>
  <c r="B104" i="5"/>
  <c r="B157" i="5"/>
  <c r="N113" i="9"/>
  <c r="G132" i="5"/>
  <c r="I124" i="9"/>
  <c r="I127" i="9"/>
  <c r="P127" i="9"/>
  <c r="F71" i="1"/>
  <c r="F68" i="1"/>
  <c r="K239" i="3"/>
  <c r="N25" i="9"/>
  <c r="E328" i="3"/>
  <c r="M581" i="3"/>
  <c r="K581" i="3"/>
  <c r="J36" i="1"/>
  <c r="F36" i="1"/>
  <c r="E36" i="5"/>
  <c r="E118" i="5"/>
  <c r="K118" i="5"/>
  <c r="J87" i="1"/>
  <c r="G85" i="1"/>
  <c r="F85" i="1"/>
  <c r="G57" i="1"/>
  <c r="E748" i="3"/>
  <c r="B101" i="5"/>
  <c r="F364" i="3"/>
  <c r="J26" i="1"/>
  <c r="J25" i="1"/>
  <c r="F181" i="3"/>
  <c r="H62" i="1"/>
  <c r="F62" i="1"/>
  <c r="P97" i="9"/>
  <c r="Q117" i="9"/>
  <c r="J117" i="9"/>
  <c r="N117" i="9"/>
  <c r="G89" i="1"/>
  <c r="F89" i="1"/>
  <c r="M570" i="3"/>
  <c r="F358" i="3"/>
  <c r="R190" i="4"/>
  <c r="O148" i="4"/>
  <c r="M70" i="4"/>
  <c r="M148" i="4"/>
  <c r="F739" i="3"/>
  <c r="F296" i="3"/>
  <c r="F94" i="5"/>
  <c r="K94" i="5"/>
  <c r="F197" i="3"/>
  <c r="K197" i="3"/>
  <c r="F295" i="3"/>
  <c r="K295" i="3"/>
  <c r="I23" i="1"/>
  <c r="I22" i="1"/>
  <c r="K405" i="3"/>
  <c r="F90" i="3"/>
  <c r="F104" i="5"/>
  <c r="H76" i="1"/>
  <c r="H184" i="5"/>
  <c r="H131" i="5"/>
  <c r="F429" i="3"/>
  <c r="E179" i="5"/>
  <c r="K179" i="5"/>
  <c r="Q116" i="9"/>
  <c r="P46" i="9"/>
  <c r="F711" i="3"/>
  <c r="G207" i="5"/>
  <c r="G304" i="3"/>
  <c r="J448" i="3"/>
  <c r="J601" i="3"/>
  <c r="J450" i="3"/>
  <c r="F82" i="9"/>
  <c r="F133" i="9"/>
  <c r="F140" i="9"/>
  <c r="F137" i="9"/>
  <c r="F141" i="9"/>
  <c r="F138" i="9"/>
  <c r="Q118" i="9"/>
  <c r="J116" i="9"/>
  <c r="P99" i="9"/>
  <c r="P101" i="9"/>
  <c r="P84" i="9"/>
  <c r="I97" i="9"/>
  <c r="I99" i="9"/>
  <c r="G56" i="1"/>
  <c r="F57" i="1"/>
  <c r="F56" i="1"/>
  <c r="F22" i="1"/>
  <c r="F748" i="3"/>
  <c r="K748" i="3"/>
  <c r="I40" i="1"/>
  <c r="I66" i="5"/>
  <c r="J46" i="1"/>
  <c r="J80" i="5"/>
  <c r="H70" i="5"/>
  <c r="H43" i="1"/>
  <c r="J74" i="5"/>
  <c r="J45" i="1"/>
  <c r="P74" i="9"/>
  <c r="I74" i="9"/>
  <c r="E50" i="1"/>
  <c r="E93" i="5"/>
  <c r="E71" i="5"/>
  <c r="P53" i="9"/>
  <c r="I53" i="9"/>
  <c r="J50" i="1"/>
  <c r="J93" i="5"/>
  <c r="K273" i="3"/>
  <c r="E86" i="5"/>
  <c r="K86" i="5"/>
  <c r="I46" i="1"/>
  <c r="I80" i="5"/>
  <c r="K290" i="3"/>
  <c r="P58" i="9"/>
  <c r="E92" i="5"/>
  <c r="G48" i="1"/>
  <c r="F48" i="1"/>
  <c r="Q60" i="9"/>
  <c r="J60" i="9"/>
  <c r="N60" i="9"/>
  <c r="F91" i="5"/>
  <c r="K91" i="5"/>
  <c r="H55" i="1"/>
  <c r="H95" i="5"/>
  <c r="H51" i="1"/>
  <c r="H88" i="5"/>
  <c r="J68" i="5"/>
  <c r="J42" i="1"/>
  <c r="H81" i="5"/>
  <c r="H47" i="1"/>
  <c r="J63" i="1"/>
  <c r="J79" i="5"/>
  <c r="K260" i="3"/>
  <c r="K711" i="3"/>
  <c r="F268" i="3"/>
  <c r="F131" i="5"/>
  <c r="K131" i="5"/>
  <c r="K429" i="3"/>
  <c r="F432" i="3"/>
  <c r="K739" i="3"/>
  <c r="J13" i="9"/>
  <c r="I63" i="1"/>
  <c r="I79" i="5"/>
  <c r="J43" i="1"/>
  <c r="J70" i="5"/>
  <c r="I68" i="5"/>
  <c r="I42" i="1"/>
  <c r="J84" i="5"/>
  <c r="J48" i="1"/>
  <c r="Q46" i="9"/>
  <c r="K279" i="3"/>
  <c r="E73" i="5"/>
  <c r="K73" i="5"/>
  <c r="H89" i="5"/>
  <c r="H49" i="1"/>
  <c r="G55" i="1"/>
  <c r="F55" i="1"/>
  <c r="G95" i="5"/>
  <c r="F112" i="5"/>
  <c r="K112" i="5"/>
  <c r="F422" i="3"/>
  <c r="I41" i="1"/>
  <c r="I67" i="5"/>
  <c r="H66" i="1"/>
  <c r="F76" i="1"/>
  <c r="F49" i="5"/>
  <c r="J104" i="9"/>
  <c r="Q106" i="9"/>
  <c r="G41" i="1"/>
  <c r="K204" i="3"/>
  <c r="E69" i="5"/>
  <c r="H56" i="1"/>
  <c r="H45" i="1"/>
  <c r="H74" i="5"/>
  <c r="E44" i="1"/>
  <c r="P65" i="9"/>
  <c r="E72" i="5"/>
  <c r="I50" i="1"/>
  <c r="I93" i="5"/>
  <c r="G47" i="1"/>
  <c r="F47" i="1"/>
  <c r="G81" i="5"/>
  <c r="I96" i="5"/>
  <c r="I148" i="5"/>
  <c r="I448" i="3"/>
  <c r="I601" i="3"/>
  <c r="I450" i="3"/>
  <c r="Q70" i="9"/>
  <c r="F87" i="1"/>
  <c r="F86" i="1"/>
  <c r="F66" i="1"/>
  <c r="J86" i="1"/>
  <c r="J66" i="1"/>
  <c r="K364" i="3"/>
  <c r="G66" i="1"/>
  <c r="E83" i="5"/>
  <c r="K261" i="3"/>
  <c r="H80" i="5"/>
  <c r="H46" i="1"/>
  <c r="I88" i="5"/>
  <c r="I51" i="1"/>
  <c r="K196" i="3"/>
  <c r="E68" i="5"/>
  <c r="P55" i="9"/>
  <c r="I55" i="9"/>
  <c r="E42" i="1"/>
  <c r="E87" i="5"/>
  <c r="K274" i="3"/>
  <c r="F326" i="3"/>
  <c r="J40" i="1"/>
  <c r="J66" i="5"/>
  <c r="J95" i="5"/>
  <c r="J55" i="1"/>
  <c r="J41" i="1"/>
  <c r="J67" i="5"/>
  <c r="P66" i="9"/>
  <c r="I66" i="9"/>
  <c r="K243" i="3"/>
  <c r="E78" i="5"/>
  <c r="F93" i="5"/>
  <c r="Q74" i="9"/>
  <c r="J74" i="9"/>
  <c r="N74" i="9"/>
  <c r="J89" i="5"/>
  <c r="J49" i="1"/>
  <c r="E40" i="1"/>
  <c r="E326" i="3"/>
  <c r="K187" i="3"/>
  <c r="P54" i="9"/>
  <c r="I54" i="9"/>
  <c r="E66" i="5"/>
  <c r="H40" i="1"/>
  <c r="H66" i="5"/>
  <c r="F36" i="5"/>
  <c r="K36" i="5"/>
  <c r="K90" i="3"/>
  <c r="Q14" i="9"/>
  <c r="J14" i="9"/>
  <c r="N14" i="9"/>
  <c r="J22" i="1"/>
  <c r="E304" i="3"/>
  <c r="K624" i="3"/>
  <c r="K616" i="3"/>
  <c r="E207" i="5"/>
  <c r="N28" i="9"/>
  <c r="I101" i="9"/>
  <c r="I84" i="9"/>
  <c r="K275" i="3"/>
  <c r="E88" i="5"/>
  <c r="E51" i="1"/>
  <c r="G49" i="1"/>
  <c r="F49" i="1"/>
  <c r="G89" i="5"/>
  <c r="H94" i="5"/>
  <c r="H52" i="1"/>
  <c r="I48" i="1"/>
  <c r="I84" i="5"/>
  <c r="I81" i="5"/>
  <c r="I47" i="1"/>
  <c r="E48" i="1"/>
  <c r="E84" i="5"/>
  <c r="E81" i="5"/>
  <c r="K81" i="5"/>
  <c r="E47" i="1"/>
  <c r="K259" i="3"/>
  <c r="F72" i="5"/>
  <c r="K72" i="5"/>
  <c r="E75" i="5"/>
  <c r="I44" i="1"/>
  <c r="I72" i="5"/>
  <c r="J72" i="5"/>
  <c r="J44" i="1"/>
  <c r="E85" i="5"/>
  <c r="J46" i="9"/>
  <c r="F68" i="5"/>
  <c r="Q55" i="9"/>
  <c r="J55" i="9"/>
  <c r="N55" i="9"/>
  <c r="G46" i="1"/>
  <c r="F78" i="5"/>
  <c r="Q66" i="9"/>
  <c r="J66" i="9"/>
  <c r="N66" i="9"/>
  <c r="G101" i="9"/>
  <c r="G84" i="9"/>
  <c r="N54" i="9"/>
  <c r="F66" i="5"/>
  <c r="K66" i="5"/>
  <c r="K287" i="3"/>
  <c r="P60" i="9"/>
  <c r="I60" i="9"/>
  <c r="E91" i="5"/>
  <c r="G70" i="5"/>
  <c r="I52" i="1"/>
  <c r="I94" i="5"/>
  <c r="E67" i="5"/>
  <c r="E41" i="1"/>
  <c r="K190" i="3"/>
  <c r="Q73" i="9"/>
  <c r="J73" i="9"/>
  <c r="N73" i="9"/>
  <c r="N75" i="9"/>
  <c r="F79" i="5"/>
  <c r="Q51" i="9"/>
  <c r="F70" i="5"/>
  <c r="K70" i="5"/>
  <c r="I45" i="1"/>
  <c r="G40" i="1"/>
  <c r="G66" i="5"/>
  <c r="H72" i="5"/>
  <c r="H44" i="1"/>
  <c r="I43" i="1"/>
  <c r="I70" i="5"/>
  <c r="I49" i="1"/>
  <c r="I89" i="5"/>
  <c r="H68" i="5"/>
  <c r="H42" i="1"/>
  <c r="J88" i="5"/>
  <c r="J51" i="1"/>
  <c r="E76" i="5"/>
  <c r="K76" i="5"/>
  <c r="K238" i="3"/>
  <c r="K252" i="3"/>
  <c r="E63" i="1"/>
  <c r="P73" i="9"/>
  <c r="E79" i="5"/>
  <c r="E80" i="5"/>
  <c r="P69" i="9"/>
  <c r="E46" i="1"/>
  <c r="J47" i="1"/>
  <c r="J81" i="5"/>
  <c r="H67" i="5"/>
  <c r="H41" i="1"/>
  <c r="E74" i="5"/>
  <c r="K74" i="5"/>
  <c r="E45" i="1"/>
  <c r="K236" i="3"/>
  <c r="J94" i="5"/>
  <c r="J52" i="1"/>
  <c r="F80" i="5"/>
  <c r="Q69" i="9"/>
  <c r="K205" i="3"/>
  <c r="P51" i="9"/>
  <c r="E70" i="5"/>
  <c r="E43" i="1"/>
  <c r="F92" i="5"/>
  <c r="E95" i="5"/>
  <c r="E55" i="1"/>
  <c r="K300" i="3"/>
  <c r="G88" i="5"/>
  <c r="H79" i="5"/>
  <c r="H63" i="1"/>
  <c r="K278" i="3"/>
  <c r="E49" i="1"/>
  <c r="E89" i="5"/>
  <c r="K89" i="5"/>
  <c r="P59" i="9"/>
  <c r="I59" i="9"/>
  <c r="I55" i="1"/>
  <c r="I95" i="5"/>
  <c r="H48" i="1"/>
  <c r="K618" i="3"/>
  <c r="K612" i="3"/>
  <c r="G96" i="5"/>
  <c r="G148" i="5"/>
  <c r="G448" i="3"/>
  <c r="G601" i="3"/>
  <c r="G450" i="3"/>
  <c r="K619" i="3"/>
  <c r="K93" i="5"/>
  <c r="K78" i="5"/>
  <c r="K789" i="3"/>
  <c r="K788" i="3"/>
  <c r="I51" i="9"/>
  <c r="I56" i="9"/>
  <c r="P56" i="9"/>
  <c r="K627" i="3"/>
  <c r="K623" i="3"/>
  <c r="K617" i="3"/>
  <c r="K620" i="3"/>
  <c r="K613" i="3"/>
  <c r="J64" i="1"/>
  <c r="J39" i="1"/>
  <c r="J38" i="1"/>
  <c r="F41" i="1"/>
  <c r="Q23" i="9"/>
  <c r="Q48" i="9"/>
  <c r="E96" i="5"/>
  <c r="E148" i="5"/>
  <c r="E448" i="3"/>
  <c r="E601" i="3"/>
  <c r="F124" i="5"/>
  <c r="Q79" i="9"/>
  <c r="P63" i="9"/>
  <c r="I58" i="9"/>
  <c r="I63" i="9"/>
  <c r="K80" i="5"/>
  <c r="K626" i="3"/>
  <c r="K621" i="3"/>
  <c r="K629" i="3"/>
  <c r="H39" i="1"/>
  <c r="H38" i="1"/>
  <c r="H64" i="1"/>
  <c r="Q120" i="9"/>
  <c r="Q84" i="9"/>
  <c r="P71" i="9"/>
  <c r="I69" i="9"/>
  <c r="I71" i="9"/>
  <c r="I73" i="9"/>
  <c r="I75" i="9"/>
  <c r="P75" i="9"/>
  <c r="N13" i="9"/>
  <c r="N23" i="9"/>
  <c r="N48" i="9"/>
  <c r="J23" i="9"/>
  <c r="J48" i="9"/>
  <c r="F207" i="5"/>
  <c r="F209" i="5"/>
  <c r="F304" i="3"/>
  <c r="K310" i="3"/>
  <c r="J51" i="9"/>
  <c r="F46" i="1"/>
  <c r="F40" i="1"/>
  <c r="J69" i="9"/>
  <c r="K79" i="5"/>
  <c r="K628" i="3"/>
  <c r="K614" i="3"/>
  <c r="K615" i="3"/>
  <c r="K625" i="3"/>
  <c r="K622" i="3"/>
  <c r="E39" i="1"/>
  <c r="E38" i="1"/>
  <c r="E64" i="1"/>
  <c r="K68" i="5"/>
  <c r="I65" i="9"/>
  <c r="I67" i="9"/>
  <c r="P67" i="9"/>
  <c r="N104" i="9"/>
  <c r="N106" i="9"/>
  <c r="J106" i="9"/>
  <c r="F132" i="5"/>
  <c r="Q80" i="9"/>
  <c r="J80" i="9"/>
  <c r="N80" i="9"/>
  <c r="K92" i="5"/>
  <c r="I39" i="1"/>
  <c r="I38" i="1"/>
  <c r="I64" i="1"/>
  <c r="N116" i="9"/>
  <c r="N118" i="9"/>
  <c r="J118" i="9"/>
  <c r="E65" i="1"/>
  <c r="E105" i="1"/>
  <c r="J79" i="9"/>
  <c r="Q81" i="9"/>
  <c r="J65" i="1"/>
  <c r="J105" i="1"/>
  <c r="H105" i="1"/>
  <c r="H65" i="1"/>
  <c r="E450" i="3"/>
  <c r="P77" i="9"/>
  <c r="P83" i="9"/>
  <c r="N120" i="9"/>
  <c r="N84" i="9"/>
  <c r="N51" i="9"/>
  <c r="K314" i="3"/>
  <c r="I65" i="1"/>
  <c r="I105" i="1"/>
  <c r="N69" i="9"/>
  <c r="J120" i="9"/>
  <c r="J84" i="9"/>
  <c r="K333" i="3"/>
  <c r="I77" i="9"/>
  <c r="I83" i="9"/>
  <c r="J81" i="9"/>
  <c r="N79" i="9"/>
  <c r="N81" i="9"/>
  <c r="P133" i="9"/>
  <c r="P82" i="9"/>
  <c r="P141" i="9"/>
  <c r="P138" i="9"/>
  <c r="P140" i="9"/>
  <c r="P137" i="9"/>
  <c r="I140" i="9"/>
  <c r="I137" i="9"/>
  <c r="I82" i="9"/>
  <c r="I133" i="9"/>
  <c r="I141" i="9"/>
  <c r="I138" i="9"/>
  <c r="Q65" i="9"/>
  <c r="J65" i="9"/>
  <c r="G63" i="1"/>
  <c r="F63" i="1"/>
  <c r="K296" i="3"/>
  <c r="N62" i="9"/>
  <c r="G141" i="9"/>
  <c r="G138" i="9"/>
  <c r="G44" i="1"/>
  <c r="F44" i="1"/>
  <c r="G93" i="5"/>
  <c r="Q71" i="9"/>
  <c r="Q59" i="9"/>
  <c r="J59" i="9"/>
  <c r="N59" i="9"/>
  <c r="L77" i="9"/>
  <c r="L83" i="9"/>
  <c r="Q75" i="9"/>
  <c r="K237" i="3"/>
  <c r="K233" i="3"/>
  <c r="K218" i="3"/>
  <c r="F327" i="3"/>
  <c r="F448" i="3"/>
  <c r="F601" i="3"/>
  <c r="K323" i="3"/>
  <c r="K315" i="3"/>
  <c r="K337" i="3"/>
  <c r="K318" i="3"/>
  <c r="K321" i="3"/>
  <c r="K329" i="3"/>
  <c r="K316" i="3"/>
  <c r="K345" i="3"/>
  <c r="K341" i="3"/>
  <c r="K342" i="3"/>
  <c r="K332" i="3"/>
  <c r="K319" i="3"/>
  <c r="K307" i="3"/>
  <c r="K324" i="3"/>
  <c r="K330" i="3"/>
  <c r="K343" i="3"/>
  <c r="K308" i="3"/>
  <c r="K339" i="3"/>
  <c r="K325" i="3"/>
  <c r="K346" i="3"/>
  <c r="K322" i="3"/>
  <c r="J75" i="9"/>
  <c r="Q67" i="9"/>
  <c r="K749" i="3"/>
  <c r="K750" i="3"/>
  <c r="G52" i="1"/>
  <c r="F52" i="1"/>
  <c r="G94" i="5"/>
  <c r="K223" i="3"/>
  <c r="F71" i="5"/>
  <c r="K71" i="5"/>
  <c r="Q53" i="9"/>
  <c r="K272" i="3"/>
  <c r="F85" i="5"/>
  <c r="K85" i="5"/>
  <c r="K344" i="3"/>
  <c r="K313" i="3"/>
  <c r="K340" i="3"/>
  <c r="K320" i="3"/>
  <c r="G80" i="5"/>
  <c r="K258" i="3"/>
  <c r="K312" i="3"/>
  <c r="K328" i="3"/>
  <c r="K334" i="3"/>
  <c r="K327" i="3"/>
  <c r="K317" i="3"/>
  <c r="K336" i="3"/>
  <c r="K347" i="3"/>
  <c r="K309" i="3"/>
  <c r="K331" i="3"/>
  <c r="J70" i="9"/>
  <c r="L82" i="9"/>
  <c r="L140" i="9"/>
  <c r="L137" i="9"/>
  <c r="G43" i="1"/>
  <c r="F43" i="1"/>
  <c r="G71" i="5"/>
  <c r="K335" i="3"/>
  <c r="K338" i="3"/>
  <c r="K326" i="3"/>
  <c r="K348" i="3"/>
  <c r="K311" i="3"/>
  <c r="F96" i="5"/>
  <c r="F148" i="5"/>
  <c r="F84" i="5"/>
  <c r="K84" i="5"/>
  <c r="K268" i="3"/>
  <c r="G133" i="9"/>
  <c r="G140" i="9"/>
  <c r="G137" i="9"/>
  <c r="G68" i="5"/>
  <c r="G42" i="1"/>
  <c r="G50" i="1"/>
  <c r="F50" i="1"/>
  <c r="G45" i="1"/>
  <c r="F45" i="1"/>
  <c r="Q61" i="9"/>
  <c r="L133" i="9"/>
  <c r="L141" i="9"/>
  <c r="L138" i="9"/>
  <c r="N65" i="9"/>
  <c r="N67" i="9"/>
  <c r="J67" i="9"/>
  <c r="F42" i="1"/>
  <c r="F39" i="1"/>
  <c r="F38" i="1"/>
  <c r="F64" i="1"/>
  <c r="G39" i="1"/>
  <c r="G38" i="1"/>
  <c r="G64" i="1"/>
  <c r="Q56" i="9"/>
  <c r="J53" i="9"/>
  <c r="Q63" i="9"/>
  <c r="J61" i="9"/>
  <c r="N70" i="9"/>
  <c r="N71" i="9"/>
  <c r="J71" i="9"/>
  <c r="D601" i="3"/>
  <c r="F450" i="3"/>
  <c r="D450" i="3"/>
  <c r="J56" i="9"/>
  <c r="N53" i="9"/>
  <c r="N56" i="9"/>
  <c r="Q77" i="9"/>
  <c r="Q83" i="9"/>
  <c r="N61" i="9"/>
  <c r="N63" i="9"/>
  <c r="J63" i="9"/>
  <c r="G105" i="1"/>
  <c r="G65" i="1"/>
  <c r="F65" i="1"/>
  <c r="F105" i="1"/>
  <c r="J77" i="9"/>
  <c r="J83" i="9"/>
  <c r="B65" i="1"/>
  <c r="B105" i="1"/>
  <c r="Q133" i="9"/>
  <c r="Q141" i="9"/>
  <c r="Q138" i="9"/>
  <c r="Q82" i="9"/>
  <c r="Q140" i="9"/>
  <c r="Q137" i="9"/>
  <c r="N77" i="9"/>
  <c r="N83" i="9"/>
  <c r="J133" i="9"/>
  <c r="J141" i="9"/>
  <c r="J138" i="9"/>
  <c r="J82" i="9"/>
  <c r="J140" i="9"/>
  <c r="J137" i="9"/>
  <c r="N82" i="9"/>
  <c r="N140" i="9"/>
  <c r="N137" i="9"/>
  <c r="N141" i="9"/>
  <c r="N138" i="9"/>
  <c r="N133" i="9"/>
  <c r="B133" i="9"/>
  <c r="B82" i="9"/>
  <c r="G209" i="5" l="1"/>
  <c r="H209" i="5"/>
  <c r="I209" i="5"/>
  <c r="J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<sst xmlns="http://schemas.openxmlformats.org/spreadsheetml/2006/main" count="3526" uniqueCount="2267">
  <si>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</si>
  <si>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</si>
  <si>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</si>
  <si>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</si>
  <si>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</si>
  <si>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</si>
  <si>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</si>
  <si>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</si>
  <si>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</si>
  <si>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</si>
  <si>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</si>
  <si>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</si>
  <si>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</si>
  <si>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</si>
  <si>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</si>
  <si>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</si>
  <si>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</si>
  <si>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</si>
  <si>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</si>
  <si>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</si>
  <si>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</si>
  <si>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</si>
  <si>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</si>
  <si>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</si>
  <si>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</si>
  <si>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</si>
  <si>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</si>
  <si>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</si>
  <si>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</si>
  <si>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</si>
  <si>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</si>
  <si>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</si>
  <si>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</si>
  <si>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</si>
  <si>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</si>
  <si>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</si>
  <si>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</si>
  <si>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</si>
  <si>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</si>
  <si>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</si>
  <si>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</si>
  <si>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</si>
  <si>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</si>
  <si>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</si>
  <si>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</si>
  <si>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</si>
  <si>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</si>
  <si>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</si>
  <si>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</si>
  <si>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</si>
  <si>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</si>
  <si>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</si>
  <si>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</si>
  <si>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</si>
  <si>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</si>
  <si>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</si>
  <si>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</si>
  <si>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</si>
  <si>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</si>
  <si>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</si>
  <si>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</si>
  <si>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</si>
  <si>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</si>
  <si>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</si>
  <si>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</si>
  <si>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</si>
  <si>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</si>
  <si>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</si>
  <si>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</si>
  <si>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</si>
  <si>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</si>
  <si>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</si>
  <si>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</si>
  <si>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</si>
  <si>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</si>
  <si>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</si>
  <si>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</si>
  <si>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</si>
  <si>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</si>
  <si>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</si>
  <si>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</si>
  <si>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</si>
  <si>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</si>
  <si>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</si>
  <si>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</si>
  <si>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</si>
  <si>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</si>
  <si>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</si>
  <si>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</si>
  <si>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</si>
  <si>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</si>
  <si>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</si>
  <si>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</si>
  <si>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</si>
  <si>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</si>
  <si>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</si>
  <si>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</si>
  <si>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</si>
  <si>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</si>
  <si>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</si>
  <si>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</si>
  <si>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</si>
  <si>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</si>
  <si>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</si>
  <si>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</si>
  <si>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</si>
  <si>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</si>
  <si>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</si>
  <si>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</si>
  <si>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</si>
  <si>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</si>
  <si>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</si>
  <si>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</si>
  <si>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</si>
  <si>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</si>
  <si>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</si>
  <si>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</si>
  <si>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</si>
  <si>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</si>
  <si>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</si>
  <si>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</si>
  <si>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</si>
  <si>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</si>
  <si>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</si>
  <si>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</si>
  <si>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</si>
  <si>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</si>
  <si>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</si>
  <si>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</si>
  <si>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</si>
  <si>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</si>
  <si>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</si>
  <si>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</si>
  <si>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</si>
  <si>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</si>
  <si>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</si>
  <si>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</si>
  <si>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</si>
  <si>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</si>
  <si>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</si>
  <si>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</si>
  <si>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</si>
  <si>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</si>
  <si>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</si>
  <si>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</si>
  <si>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</si>
  <si>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</si>
  <si>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</si>
  <si>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</si>
  <si>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</si>
  <si>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</si>
  <si>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</si>
  <si>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</si>
  <si>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</si>
  <si>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</si>
  <si>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</si>
  <si>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</si>
  <si>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</si>
  <si>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</si>
  <si>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</si>
  <si>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</si>
  <si>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</si>
  <si>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</si>
  <si>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</si>
  <si>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</si>
  <si>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</si>
  <si>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</si>
  <si>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</si>
  <si>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</si>
  <si>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</si>
  <si>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</si>
  <si>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</si>
  <si>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</si>
  <si>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</si>
  <si>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</si>
  <si>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</si>
  <si>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</si>
  <si>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</si>
  <si>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</si>
  <si>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</si>
  <si>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</si>
  <si>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</si>
  <si>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</si>
  <si>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</si>
  <si>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</si>
  <si>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</si>
  <si>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</si>
  <si>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</si>
  <si>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</si>
  <si>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</si>
  <si>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</si>
  <si>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</si>
  <si>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</si>
  <si>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</si>
  <si>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</si>
  <si>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</si>
  <si>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</si>
  <si>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</si>
  <si>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</si>
  <si>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</si>
  <si>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</si>
  <si>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</si>
  <si>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</si>
  <si>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</si>
  <si>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</si>
  <si>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</si>
  <si>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</si>
  <si>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</si>
  <si>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</si>
  <si>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</si>
  <si>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</si>
  <si>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</si>
  <si>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</si>
  <si>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</si>
  <si>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</si>
  <si>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</si>
  <si>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</si>
  <si>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</si>
  <si>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</si>
  <si>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</si>
  <si>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</si>
  <si>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</si>
  <si>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</si>
  <si>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</si>
  <si>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</si>
  <si>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</si>
  <si>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</si>
  <si>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</si>
  <si>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</si>
  <si>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</si>
  <si>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</si>
  <si>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</si>
  <si>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</si>
  <si>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</si>
  <si>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</si>
  <si>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</si>
  <si>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</si>
  <si>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</si>
  <si>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</si>
  <si>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</si>
  <si>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</si>
  <si>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</si>
  <si>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</si>
  <si>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</si>
  <si>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</si>
  <si>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</si>
  <si>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</si>
  <si>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</si>
  <si>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</si>
  <si>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</si>
  <si>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</si>
  <si>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</si>
  <si>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</si>
  <si>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</si>
  <si>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</si>
  <si>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</si>
  <si>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</si>
  <si>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</si>
  <si>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</si>
  <si>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</si>
  <si>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</si>
  <si>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</si>
  <si>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</si>
  <si>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</si>
  <si>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</si>
  <si>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</si>
  <si>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</si>
  <si>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</si>
  <si>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</si>
  <si>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</si>
  <si>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</si>
  <si>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</si>
  <si>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</si>
  <si>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</si>
  <si>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</si>
  <si>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</si>
  <si>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</si>
  <si>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</si>
  <si>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</si>
  <si>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</si>
  <si>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</si>
  <si>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</si>
  <si>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</si>
  <si>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</si>
  <si>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</si>
  <si>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</si>
  <si>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</si>
  <si>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</si>
  <si>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</si>
  <si>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</si>
  <si>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</si>
  <si>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</si>
  <si>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</si>
  <si>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</si>
  <si>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</si>
  <si>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</si>
  <si>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</si>
  <si>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</si>
  <si>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</si>
  <si>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</si>
  <si>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</si>
  <si>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</si>
  <si>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</si>
  <si>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</si>
  <si>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</si>
  <si>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</si>
  <si>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</si>
  <si>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</si>
  <si>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</si>
  <si>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</si>
  <si>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</si>
  <si>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</si>
  <si>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</si>
  <si>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</si>
  <si>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</si>
  <si>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</si>
  <si>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</si>
  <si>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</si>
  <si>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</si>
  <si>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</si>
  <si>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</si>
  <si>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</si>
  <si>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</si>
  <si>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</si>
  <si>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</si>
  <si>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</si>
  <si>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</si>
  <si>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</si>
  <si>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</si>
  <si>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</si>
  <si>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</si>
  <si>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</si>
  <si>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</si>
  <si>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</si>
  <si>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</si>
  <si>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</si>
  <si>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</si>
  <si>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</si>
  <si>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</si>
  <si>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</si>
  <si>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</si>
  <si>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</si>
  <si>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</si>
  <si>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</si>
  <si>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</si>
  <si>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</si>
  <si>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</si>
  <si>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</si>
  <si>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</si>
  <si>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</si>
  <si>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</si>
  <si>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</si>
  <si>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</si>
  <si>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</si>
  <si>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</si>
  <si>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</si>
  <si>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</si>
  <si>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</si>
  <si>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</si>
  <si>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</si>
  <si>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</si>
  <si>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</si>
  <si>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</si>
  <si>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</si>
  <si>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</si>
  <si>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</si>
  <si>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</si>
  <si>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</si>
  <si>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</si>
  <si>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</si>
  <si>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</si>
  <si>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</si>
  <si>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</si>
  <si>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</si>
  <si>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</si>
  <si>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</si>
  <si>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</si>
  <si>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</si>
  <si>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</si>
  <si>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</si>
  <si>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</si>
  <si>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</si>
  <si>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</si>
  <si>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</si>
  <si>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</si>
  <si>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</si>
  <si>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</si>
  <si>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</si>
  <si>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</si>
  <si>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</si>
  <si>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</si>
  <si>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</si>
  <si>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</si>
  <si>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</si>
  <si>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</si>
  <si>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</si>
  <si>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</si>
  <si>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</si>
  <si>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</si>
  <si>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</si>
  <si>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</si>
  <si>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</si>
  <si>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</si>
  <si>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</si>
  <si>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</si>
  <si>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</si>
  <si>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</si>
  <si>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</si>
  <si>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</si>
  <si>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</si>
  <si>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</si>
  <si>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</si>
  <si>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</si>
  <si>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</si>
  <si>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</si>
  <si>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</si>
  <si>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</si>
  <si>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</si>
  <si>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</si>
  <si>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</si>
  <si>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</si>
  <si>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</si>
  <si>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</si>
  <si>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</si>
  <si>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</si>
  <si>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</si>
  <si>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</si>
  <si>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</si>
  <si>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</si>
  <si>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</si>
  <si>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</si>
  <si>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</si>
  <si>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</si>
  <si>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</si>
  <si>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</si>
  <si>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</si>
  <si>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</si>
  <si>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</si>
  <si>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</si>
  <si>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</si>
  <si>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</si>
  <si>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</si>
  <si>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</si>
  <si>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</si>
  <si>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</si>
  <si>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</si>
  <si>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</si>
  <si>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</si>
  <si>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</si>
  <si>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</si>
  <si>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</si>
  <si>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</si>
  <si>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</si>
  <si>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</si>
  <si>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</si>
  <si>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</si>
  <si>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</si>
  <si>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</si>
  <si>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</si>
  <si>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</si>
  <si>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</si>
  <si>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</si>
  <si>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</si>
  <si>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</si>
  <si>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</si>
  <si>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</si>
  <si>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</si>
  <si>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</si>
  <si>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</si>
  <si>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</si>
  <si>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</si>
  <si>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</si>
  <si>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</si>
  <si>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</si>
  <si>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</si>
  <si>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</si>
  <si>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</si>
  <si>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</si>
  <si>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</si>
  <si>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</si>
  <si>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</si>
  <si>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</si>
  <si>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</si>
  <si>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</si>
  <si>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</si>
  <si>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</si>
  <si>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</si>
  <si>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</si>
  <si>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</si>
  <si>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</si>
  <si>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</si>
  <si>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</si>
  <si>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</si>
  <si>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</si>
  <si>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</si>
  <si>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</si>
  <si>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</si>
  <si>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</si>
  <si>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</si>
  <si>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</si>
  <si>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</si>
  <si>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</si>
  <si>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</si>
  <si>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</si>
  <si>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</si>
  <si>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</si>
  <si>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</si>
  <si>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</si>
  <si>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</si>
  <si>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</si>
  <si>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</si>
  <si>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</si>
  <si>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</si>
  <si>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</si>
  <si>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</si>
  <si>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</si>
  <si>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</si>
  <si>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</si>
  <si>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</si>
  <si>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</si>
  <si>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</si>
  <si>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</si>
  <si>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</si>
  <si>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</si>
  <si>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</si>
  <si>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</si>
  <si>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</si>
  <si>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</si>
  <si>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</si>
  <si>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</si>
  <si>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</si>
  <si>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</si>
  <si>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</si>
  <si>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</si>
  <si>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</si>
  <si>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</si>
  <si>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</si>
  <si>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</si>
  <si>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</si>
  <si>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</si>
  <si>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</si>
  <si>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</si>
  <si>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</si>
  <si>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</si>
  <si>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</si>
  <si>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</si>
  <si>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</si>
  <si>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</si>
  <si>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</si>
  <si>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</si>
  <si>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</si>
  <si>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</si>
  <si>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</si>
  <si>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</si>
  <si>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</si>
  <si>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</si>
  <si>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</si>
  <si>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</si>
  <si>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</si>
  <si>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</si>
  <si>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</si>
  <si>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</si>
  <si>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</si>
  <si>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</si>
  <si>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</si>
  <si>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</si>
  <si>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</si>
  <si>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</si>
  <si>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</si>
  <si>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</si>
  <si>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</si>
  <si>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</si>
  <si>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</si>
  <si>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</si>
  <si>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</si>
  <si>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</si>
  <si>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</si>
  <si>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</si>
  <si>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</si>
  <si>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</si>
  <si>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</si>
  <si>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</si>
  <si>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</si>
  <si>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</si>
  <si>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</si>
  <si>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</si>
  <si>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</si>
  <si>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</si>
  <si>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</si>
  <si>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</si>
  <si>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</si>
  <si>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</si>
  <si>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</si>
  <si>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</si>
  <si>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</si>
  <si>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</si>
  <si>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</si>
  <si>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</si>
  <si>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</si>
  <si>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</si>
  <si>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</si>
  <si>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</si>
  <si>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</si>
  <si>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</si>
  <si>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</si>
  <si>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</si>
  <si>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</si>
  <si>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</si>
  <si>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</si>
  <si>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</si>
  <si>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</si>
  <si>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</si>
  <si>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</si>
  <si>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</si>
  <si>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</si>
  <si>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</si>
  <si>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</si>
  <si>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</si>
  <si>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</si>
  <si>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</si>
  <si>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</si>
  <si>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</si>
  <si>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</si>
  <si>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</si>
  <si>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</si>
  <si>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</si>
  <si>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</si>
  <si>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</si>
  <si>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</si>
  <si>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</si>
  <si>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</si>
  <si>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</si>
  <si>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</si>
  <si>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</si>
  <si>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</si>
  <si>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</si>
  <si>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</si>
  <si>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</si>
  <si>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</si>
  <si>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</si>
  <si>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</si>
  <si>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</si>
  <si>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</si>
  <si>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</si>
  <si>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</si>
  <si>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</si>
  <si>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</si>
  <si>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</si>
  <si>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</si>
  <si>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</si>
  <si>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</si>
  <si>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</si>
  <si>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</si>
  <si>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</si>
  <si>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</si>
  <si>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</si>
  <si>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</si>
  <si>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</si>
  <si>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</si>
  <si>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</si>
  <si>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</si>
  <si>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</si>
  <si>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</si>
  <si>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</si>
  <si>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</si>
  <si>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</si>
  <si>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</si>
  <si>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</si>
  <si>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</si>
  <si>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</si>
  <si>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</si>
  <si>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</si>
  <si>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</si>
  <si>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</si>
  <si>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</si>
  <si>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</si>
  <si>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</si>
  <si>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</si>
  <si>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</si>
  <si>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</si>
  <si>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</si>
  <si>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</si>
  <si>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</si>
  <si>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</si>
  <si>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</si>
  <si>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</si>
  <si>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</si>
  <si>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</si>
  <si>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</si>
  <si>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</si>
  <si>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</si>
  <si>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</si>
  <si>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</si>
  <si>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</si>
  <si>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</si>
  <si>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</si>
  <si>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</si>
  <si>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</si>
  <si>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</si>
  <si>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</si>
  <si>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</si>
  <si>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</si>
  <si>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</si>
  <si>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</si>
  <si>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</si>
  <si>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</si>
  <si>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</si>
  <si>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</si>
  <si>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</si>
  <si>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</si>
  <si>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</si>
  <si>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</si>
  <si>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</si>
  <si>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</si>
  <si>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</si>
  <si>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</si>
  <si>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</si>
  <si>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</si>
  <si>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</si>
  <si>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</si>
  <si>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</si>
  <si>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</si>
  <si>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</si>
  <si>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</si>
  <si>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</si>
  <si>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</si>
  <si>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</si>
  <si>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</si>
  <si>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</si>
  <si>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</si>
  <si>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</si>
  <si>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</si>
  <si>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</si>
  <si>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</si>
  <si>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</si>
  <si>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</si>
  <si>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</si>
  <si>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</si>
  <si>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</si>
  <si>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</si>
  <si>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</si>
  <si>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</si>
  <si>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</si>
  <si>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</si>
  <si>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</si>
  <si>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</si>
  <si>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</si>
  <si>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</si>
  <si>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</si>
  <si>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</si>
  <si>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</si>
  <si>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</si>
  <si>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</si>
  <si>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</si>
  <si>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</si>
  <si>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</si>
  <si>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</si>
  <si>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</si>
  <si>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</si>
  <si>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</si>
  <si>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</si>
  <si>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</si>
  <si>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</si>
  <si>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</si>
  <si>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</si>
  <si>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</si>
  <si>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</si>
  <si>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</si>
  <si>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</si>
  <si>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</si>
  <si>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</si>
  <si>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</si>
  <si>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</si>
  <si>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</si>
  <si>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</si>
  <si>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</si>
  <si>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</si>
  <si>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</si>
  <si>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</si>
  <si>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</si>
  <si>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</si>
  <si>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</si>
  <si>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</si>
  <si>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</si>
  <si>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</si>
  <si>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</si>
  <si>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</si>
  <si>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</si>
  <si>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</si>
  <si>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</si>
  <si>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</si>
  <si>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</si>
  <si>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</si>
  <si>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</si>
  <si>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</si>
  <si>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</si>
  <si>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</si>
  <si>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</si>
  <si>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</si>
  <si>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</si>
  <si>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</si>
  <si>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</si>
  <si>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</si>
  <si>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</si>
  <si>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</si>
  <si>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</si>
  <si>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</si>
  <si>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</si>
  <si>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</si>
  <si>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</si>
  <si>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</si>
  <si>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</si>
  <si>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</si>
  <si>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</si>
  <si>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</si>
  <si>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</si>
  <si>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</si>
  <si>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</si>
  <si>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</si>
  <si>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</si>
  <si>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</si>
  <si>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</si>
  <si>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</si>
  <si>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</si>
  <si>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</si>
  <si>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</si>
  <si>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</si>
  <si>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</si>
  <si>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</si>
  <si>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</si>
  <si>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</si>
  <si>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</si>
  <si>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</si>
  <si>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</si>
  <si>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</si>
  <si>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</si>
  <si>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</si>
  <si>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</si>
  <si>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</si>
  <si>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</si>
  <si>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</si>
  <si>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</si>
  <si>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</si>
  <si>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</si>
  <si>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</si>
  <si>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</si>
  <si>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</si>
  <si>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</si>
  <si>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</si>
  <si>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</si>
  <si>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</si>
  <si>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</si>
  <si>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</si>
  <si>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</si>
  <si>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</si>
  <si>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</si>
  <si>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</si>
  <si>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</si>
  <si>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</si>
  <si>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</si>
  <si>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</si>
  <si>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</si>
  <si>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</si>
  <si>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</si>
  <si>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</si>
  <si>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</si>
  <si>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</si>
  <si>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</si>
  <si>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</si>
  <si>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</si>
  <si>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</si>
  <si>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</si>
  <si>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</si>
  <si>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</si>
  <si>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</si>
  <si>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</si>
  <si>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</si>
  <si>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</si>
  <si>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</si>
  <si>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</si>
  <si>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</si>
  <si>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</si>
  <si>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</si>
  <si>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</si>
  <si>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</si>
  <si>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</si>
  <si>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</si>
  <si>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</si>
  <si>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</si>
  <si>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</si>
  <si>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</si>
  <si>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</si>
  <si>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</si>
  <si>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</si>
  <si>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</si>
  <si>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</si>
  <si>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</si>
  <si>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</si>
  <si>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</si>
  <si>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</si>
  <si>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</si>
  <si>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</si>
  <si>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</si>
  <si>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</si>
  <si>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</si>
  <si>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</si>
  <si>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</si>
  <si>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</si>
  <si>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</si>
  <si>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</si>
  <si>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</si>
  <si>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</si>
  <si>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</si>
  <si>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</si>
  <si>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</si>
  <si>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</si>
  <si>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</si>
  <si>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</si>
  <si>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</si>
  <si>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</si>
  <si>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</si>
  <si>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</si>
  <si>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</si>
  <si>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</si>
  <si>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</si>
  <si>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</si>
  <si>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</si>
  <si>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</si>
  <si>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</si>
  <si>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</si>
  <si>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</si>
  <si>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</si>
  <si>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</si>
  <si>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</si>
  <si>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</si>
  <si>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</si>
  <si>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</si>
  <si>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</si>
  <si>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</si>
  <si>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</si>
  <si>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</si>
  <si>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</si>
  <si>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</si>
  <si>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</si>
  <si>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</si>
  <si>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</si>
  <si>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</si>
  <si>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</si>
  <si>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</si>
  <si>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</si>
  <si>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</si>
  <si>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</si>
  <si>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</si>
  <si>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</si>
  <si>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</si>
  <si>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</si>
  <si>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</si>
  <si>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</si>
  <si>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</si>
  <si>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</si>
  <si>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</si>
  <si>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</si>
  <si>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</si>
  <si>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</si>
  <si>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</si>
  <si>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</si>
  <si>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</si>
  <si>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</si>
  <si>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</si>
  <si>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</si>
  <si>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</si>
  <si>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</si>
  <si>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</si>
  <si>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</si>
  <si>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</si>
  <si>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</si>
  <si>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</si>
  <si>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</si>
  <si>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</si>
  <si>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</si>
  <si>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</si>
  <si>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</si>
  <si>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</si>
  <si>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</si>
  <si>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</si>
  <si>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</si>
  <si>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</si>
  <si>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</si>
  <si>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</si>
  <si>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</si>
  <si>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</si>
  <si>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</si>
  <si>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</si>
  <si>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</si>
  <si>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</si>
  <si>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</si>
  <si>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</si>
  <si>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</si>
  <si>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</si>
  <si>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</si>
  <si>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</si>
  <si>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</si>
  <si>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</si>
  <si>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</si>
  <si>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</si>
  <si>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</si>
  <si>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</si>
  <si>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</si>
  <si>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</si>
  <si>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</si>
  <si>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</si>
  <si>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</si>
  <si>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</si>
  <si>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</si>
  <si>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</si>
  <si>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</si>
  <si>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</si>
  <si>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</si>
  <si>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</si>
  <si>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</si>
  <si>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</si>
  <si>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</si>
  <si>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</si>
  <si>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</si>
  <si>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</si>
  <si>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</si>
  <si>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</si>
  <si>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</si>
  <si>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</si>
  <si>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</si>
  <si>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</si>
  <si>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</si>
  <si>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</si>
  <si>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</si>
  <si>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</si>
  <si>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</si>
  <si>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</si>
  <si>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</si>
  <si>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</si>
  <si>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</si>
  <si>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</si>
  <si>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</si>
  <si>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</si>
  <si>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</si>
  <si>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</si>
  <si>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</si>
  <si>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</si>
  <si>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</si>
  <si>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</si>
  <si>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</si>
  <si>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</si>
  <si>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</si>
  <si>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</si>
  <si>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</si>
  <si>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</si>
  <si>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</si>
  <si>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</si>
  <si>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</si>
  <si>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</si>
  <si>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</si>
  <si>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</si>
  <si>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</si>
  <si>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</si>
  <si>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</si>
  <si>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</si>
  <si>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</si>
  <si>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</si>
  <si>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</si>
  <si>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</si>
  <si>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</si>
  <si>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</si>
  <si>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</si>
  <si>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</si>
  <si>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</si>
  <si>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</si>
  <si>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</si>
  <si>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</si>
  <si>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</si>
  <si>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</si>
  <si>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</si>
  <si>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</si>
  <si>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</si>
  <si>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</si>
  <si>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</si>
  <si>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</si>
  <si>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</si>
  <si>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</si>
  <si>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</si>
  <si>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</si>
  <si>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</si>
  <si>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</si>
  <si>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</si>
  <si>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</si>
  <si>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</si>
  <si>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</si>
  <si>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</si>
  <si>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</si>
  <si>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</si>
  <si>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</si>
  <si>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</si>
  <si>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</si>
  <si>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</si>
  <si>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</si>
  <si>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</si>
  <si>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</si>
  <si>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</si>
  <si>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</si>
  <si>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</si>
  <si>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</si>
  <si>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</si>
  <si>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</si>
  <si>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</si>
  <si>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</si>
  <si>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</si>
  <si>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</si>
  <si>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</si>
  <si>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</si>
  <si>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</si>
  <si>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</si>
  <si>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</si>
  <si>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</si>
  <si>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</si>
  <si>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</si>
  <si>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</si>
  <si>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</si>
  <si>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</si>
  <si>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</si>
  <si>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</si>
  <si>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</si>
  <si>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</si>
  <si>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</si>
  <si>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</si>
  <si>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</si>
  <si>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</si>
  <si>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</si>
  <si>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</si>
  <si>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</si>
  <si>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</si>
  <si>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</si>
  <si>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</si>
  <si>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</si>
  <si>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</si>
  <si>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</si>
  <si>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</si>
  <si>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</si>
  <si>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</si>
  <si>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</si>
  <si>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</si>
  <si>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</si>
  <si>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</si>
  <si>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</si>
  <si>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</si>
  <si>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</si>
  <si>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</si>
  <si>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</si>
  <si>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</si>
  <si>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</si>
  <si>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</si>
  <si>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</si>
  <si>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</si>
  <si>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</si>
  <si>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</si>
  <si>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</si>
  <si>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</si>
  <si>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</si>
  <si>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</si>
  <si>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</si>
  <si>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</si>
  <si>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</si>
  <si>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</si>
  <si>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</si>
  <si>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</si>
  <si>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</si>
  <si>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</si>
  <si>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</si>
  <si>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</si>
  <si>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</si>
  <si>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</si>
  <si>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</si>
  <si>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</si>
  <si>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</si>
  <si>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</si>
  <si>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</si>
  <si>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</si>
  <si>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</si>
  <si>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</si>
  <si>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</si>
  <si>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</si>
  <si>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</si>
  <si>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</si>
  <si>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</si>
  <si>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</si>
  <si>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</si>
  <si>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</si>
  <si>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</si>
  <si>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</si>
  <si>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</si>
  <si>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</si>
  <si>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</si>
  <si>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</si>
  <si>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</si>
  <si>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</si>
  <si>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</si>
  <si>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</si>
  <si>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</si>
  <si>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</si>
  <si>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</si>
  <si>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</si>
  <si>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</si>
  <si>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</si>
  <si>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</si>
  <si>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</si>
  <si>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</si>
  <si>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</si>
  <si>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</si>
  <si>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</si>
  <si>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</si>
  <si>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</si>
  <si>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</si>
  <si>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</si>
  <si>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</si>
  <si>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</si>
  <si>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</si>
  <si>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</si>
  <si>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</si>
  <si>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</si>
  <si>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</si>
  <si>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</si>
  <si>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</si>
  <si>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</si>
  <si>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</si>
  <si>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</si>
  <si>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</si>
  <si>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</si>
  <si>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</si>
  <si>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</si>
  <si>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</si>
  <si>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</si>
  <si>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</si>
  <si>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</si>
  <si>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</si>
  <si>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</si>
  <si>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</si>
  <si>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</si>
  <si>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</si>
  <si>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</si>
  <si>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</si>
  <si>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</si>
  <si>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</si>
  <si>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</si>
  <si>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</si>
  <si>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</si>
  <si>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</si>
  <si>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</si>
  <si>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</si>
  <si>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</si>
  <si>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</si>
  <si>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</si>
  <si>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</si>
  <si>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</si>
  <si>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</si>
  <si>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</si>
  <si>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</si>
  <si>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</si>
  <si>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</si>
  <si>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</si>
  <si>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</si>
  <si>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</si>
  <si>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</si>
  <si>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</si>
  <si>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</si>
  <si>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</si>
  <si>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</si>
  <si>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</si>
  <si>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</si>
  <si>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</si>
  <si>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</si>
  <si>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</si>
  <si>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</si>
  <si>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</si>
  <si>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</si>
  <si>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</si>
  <si>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</si>
  <si>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</si>
  <si>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</si>
  <si>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</si>
  <si>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</si>
  <si>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</si>
  <si>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</si>
  <si>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</si>
  <si>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</si>
  <si>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</si>
  <si>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</si>
  <si>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</si>
  <si>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</si>
  <si>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</si>
  <si>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</si>
  <si>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</si>
  <si>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</si>
  <si>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</si>
  <si>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</si>
  <si>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</si>
  <si>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</si>
  <si>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</si>
  <si>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</si>
  <si>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</si>
  <si>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</si>
  <si>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</si>
  <si>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</si>
  <si>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</si>
  <si>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</si>
  <si>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</si>
  <si>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</si>
  <si>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</si>
  <si>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</si>
  <si>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</si>
  <si>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</si>
  <si>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</si>
  <si>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</si>
  <si>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</si>
  <si>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</si>
  <si>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</si>
  <si>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</si>
  <si>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</si>
  <si>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</si>
  <si>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</si>
  <si>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</si>
  <si>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</si>
  <si>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</si>
  <si>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</si>
  <si>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</si>
  <si>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</si>
  <si>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</si>
  <si>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</si>
  <si>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</si>
  <si>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</si>
  <si>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</si>
  <si>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</si>
  <si>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</si>
  <si>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</si>
  <si>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</si>
  <si>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</si>
  <si>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</si>
  <si>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</si>
  <si>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</si>
  <si>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</si>
  <si>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</si>
  <si>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</si>
  <si>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</si>
  <si>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</si>
  <si>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</si>
  <si>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</si>
  <si>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</si>
  <si>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</si>
  <si>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</si>
  <si>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</si>
  <si>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</si>
  <si>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</si>
  <si>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</si>
  <si>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</si>
  <si>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</si>
  <si>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</si>
  <si>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</si>
  <si>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</si>
  <si>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</si>
  <si>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</si>
  <si>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</si>
  <si>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</si>
  <si>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</si>
  <si>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</si>
  <si>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</si>
  <si>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</si>
  <si>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</si>
  <si>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</si>
  <si>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</si>
  <si>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</si>
  <si>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</si>
  <si>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</si>
  <si>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</si>
  <si>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</si>
  <si>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</si>
  <si>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</si>
  <si>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</si>
  <si>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</si>
  <si>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</si>
  <si>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</si>
  <si>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</si>
  <si>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</si>
  <si>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</si>
  <si>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</si>
  <si>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</si>
  <si>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</si>
  <si>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</si>
  <si>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</si>
  <si>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</si>
  <si>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</si>
  <si>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</si>
  <si>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</si>
  <si>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</si>
  <si>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</si>
  <si>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</si>
  <si>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</si>
  <si>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</si>
  <si>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</si>
  <si>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</si>
  <si>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</si>
  <si>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</si>
  <si>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</si>
  <si>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</si>
  <si>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</si>
  <si>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</si>
  <si>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</si>
  <si>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</si>
  <si>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</si>
  <si>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</si>
  <si>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</si>
  <si>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</si>
  <si>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</si>
  <si>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</si>
  <si>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</si>
  <si>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</si>
  <si>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</si>
  <si>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</si>
  <si>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</si>
  <si>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</si>
  <si>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</si>
  <si>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</si>
  <si>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</si>
  <si>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</si>
  <si>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</si>
  <si>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</si>
  <si>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</si>
  <si>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</si>
  <si>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</si>
  <si>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</si>
  <si>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</si>
  <si>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</si>
  <si>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</si>
  <si>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</si>
  <si>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</si>
  <si>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</si>
  <si>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</si>
  <si>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</si>
  <si>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</si>
  <si>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</si>
  <si>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</si>
  <si>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</si>
  <si>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</si>
  <si>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</si>
  <si>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</si>
  <si>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</si>
  <si>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</si>
  <si>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</si>
  <si>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</si>
  <si>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</si>
  <si>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</si>
  <si>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</si>
  <si>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</si>
  <si>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</si>
  <si>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</si>
  <si>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</si>
  <si>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</si>
  <si>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</si>
  <si>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</si>
  <si>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</si>
  <si>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</si>
  <si>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</si>
  <si>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</si>
  <si>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</si>
  <si>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</si>
  <si>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</si>
  <si>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</si>
  <si>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</si>
  <si>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</si>
  <si>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</si>
  <si>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</si>
  <si>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</si>
  <si>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</si>
  <si>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</si>
  <si>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</si>
  <si>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</si>
  <si>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</si>
  <si>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</si>
  <si>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</si>
  <si>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</si>
  <si>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</si>
  <si>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</si>
  <si>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</si>
  <si>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</si>
  <si>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</si>
  <si>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</si>
  <si>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</si>
  <si>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</si>
  <si>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</si>
  <si>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</si>
  <si>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</si>
  <si>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</si>
  <si>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</si>
  <si>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</si>
  <si>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</si>
  <si>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</si>
  <si>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</si>
  <si>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</si>
  <si>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</si>
  <si>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</si>
  <si>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</si>
  <si>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</si>
  <si>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</si>
  <si>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</si>
  <si>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</si>
  <si>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</si>
  <si>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</si>
  <si>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</si>
  <si>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</si>
  <si>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</si>
  <si>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</si>
  <si>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</si>
  <si>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</si>
  <si>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</si>
  <si>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</si>
  <si>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</si>
  <si>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</si>
  <si>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</si>
  <si>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</si>
  <si>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</si>
  <si>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</si>
  <si>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</si>
  <si>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</si>
  <si>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</si>
  <si>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</si>
  <si>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</si>
  <si>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</si>
  <si>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</si>
  <si>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</si>
  <si>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</si>
  <si>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</si>
  <si>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</si>
  <si>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</si>
  <si>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</si>
  <si>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</si>
  <si>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</si>
  <si>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</si>
  <si>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</si>
  <si>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</si>
  <si>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</si>
  <si>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</si>
  <si>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</si>
  <si>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</si>
  <si>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</si>
  <si>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</si>
  <si>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</si>
  <si>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</si>
  <si>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</si>
  <si>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</si>
  <si>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</si>
  <si>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</si>
  <si>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</si>
  <si>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</si>
  <si>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</si>
  <si>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</si>
  <si>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</si>
  <si>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</si>
  <si>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</si>
  <si>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</si>
  <si>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</si>
  <si>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</si>
  <si>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</si>
  <si>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</si>
  <si>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</si>
  <si>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</si>
  <si>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</si>
  <si>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</si>
  <si>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</si>
  <si>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</si>
  <si>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</si>
  <si>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</si>
  <si>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</si>
  <si>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</si>
  <si>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</si>
  <si>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</si>
  <si>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</si>
  <si>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</si>
  <si>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</si>
  <si>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</si>
  <si>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</si>
  <si>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</si>
  <si>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</si>
  <si>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</si>
  <si>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</si>
  <si>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</si>
  <si>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</si>
  <si>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</si>
  <si>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</si>
  <si>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</si>
  <si>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</si>
  <si>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</si>
  <si>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</si>
  <si>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</si>
  <si>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</si>
  <si>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</si>
  <si>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</si>
  <si>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</si>
  <si>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</si>
  <si>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</si>
  <si>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</si>
  <si>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</si>
  <si>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</si>
  <si>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</si>
  <si>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</si>
  <si>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</si>
  <si>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</si>
  <si>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</si>
  <si>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</si>
  <si>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</si>
  <si>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</si>
  <si>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</si>
  <si>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</si>
  <si>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</si>
  <si>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</si>
  <si>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</si>
  <si>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</si>
  <si>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</si>
  <si>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</si>
  <si>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</si>
  <si>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</si>
  <si>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</si>
  <si>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</si>
  <si>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</si>
  <si>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</si>
  <si>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</si>
  <si>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</si>
  <si>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</si>
  <si>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</si>
  <si>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</si>
  <si>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</si>
  <si>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</si>
  <si>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</si>
  <si>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</si>
  <si>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</si>
  <si>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</si>
  <si>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</si>
  <si>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</si>
  <si>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</si>
  <si>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</si>
  <si>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</si>
  <si>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</si>
  <si>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</si>
  <si>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</si>
  <si>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</si>
  <si>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</si>
  <si>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</si>
  <si>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</si>
  <si>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</si>
  <si>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</si>
  <si>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</si>
  <si>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</si>
  <si>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</si>
  <si>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</si>
  <si>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</si>
  <si>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</si>
  <si>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</si>
  <si>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</si>
  <si>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</si>
  <si>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</si>
  <si>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</si>
  <si>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</si>
  <si>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</si>
  <si>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</si>
  <si>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</si>
  <si>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</si>
  <si>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</si>
  <si>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</si>
  <si>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</si>
  <si>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</si>
  <si>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</si>
  <si>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</si>
  <si>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</si>
  <si>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</si>
  <si>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</si>
  <si>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</si>
  <si>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</si>
  <si>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</si>
  <si>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</si>
  <si>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</si>
  <si>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</si>
  <si>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</si>
  <si>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</si>
  <si>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</si>
  <si>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</si>
  <si>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</si>
  <si>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</si>
  <si>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</si>
  <si>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</si>
  <si>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</si>
  <si>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</si>
  <si>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</si>
  <si>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</si>
  <si>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</si>
  <si>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</si>
  <si>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</si>
  <si>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</si>
  <si>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</si>
  <si>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</si>
  <si>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</si>
  <si>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</si>
  <si>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</si>
  <si>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</si>
  <si>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</si>
  <si>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</si>
  <si>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</si>
  <si>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</si>
  <si>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</si>
  <si>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</si>
  <si>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</si>
  <si>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</si>
  <si>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</si>
  <si>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</si>
  <si>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</si>
  <si>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</si>
  <si>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</si>
  <si>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</si>
  <si>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</si>
  <si>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</si>
  <si>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</si>
  <si>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</si>
  <si>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</si>
  <si>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</si>
  <si>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</si>
  <si>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</si>
  <si>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</si>
  <si>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</si>
  <si>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</si>
  <si>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</si>
  <si>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</si>
  <si>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</si>
  <si>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</si>
  <si>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</si>
  <si>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</si>
  <si>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</si>
  <si>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</si>
  <si>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</si>
  <si>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</si>
  <si>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</si>
  <si>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</si>
  <si>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</si>
  <si>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</si>
  <si>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</si>
  <si>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</si>
  <si>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</si>
  <si>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</si>
  <si>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</si>
  <si>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</si>
  <si>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</si>
  <si>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</si>
  <si>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</si>
  <si>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</si>
  <si>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</si>
  <si>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</si>
  <si>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</si>
  <si>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</si>
  <si>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</si>
  <si>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</si>
  <si>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</si>
  <si>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</si>
  <si>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</si>
  <si>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</si>
  <si>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</si>
  <si>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</si>
  <si>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</si>
  <si>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</si>
  <si>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</si>
  <si>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</si>
  <si>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</si>
  <si>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</si>
  <si>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</si>
  <si>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</si>
  <si>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</si>
  <si>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</si>
  <si>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</si>
  <si>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</si>
  <si>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</si>
  <si>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</si>
  <si>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</si>
  <si>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</si>
  <si>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</si>
  <si>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</si>
  <si>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</si>
  <si>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</si>
  <si>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</si>
  <si>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</si>
  <si>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</si>
  <si>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</si>
  <si>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</si>
  <si>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</si>
  <si>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</si>
  <si>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</si>
  <si>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</si>
  <si>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</si>
  <si>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</si>
  <si>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</si>
  <si>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</si>
  <si>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</si>
  <si>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</si>
  <si>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</si>
  <si>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</si>
  <si>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</si>
  <si>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</si>
  <si>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</si>
  <si>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</si>
  <si>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</si>
  <si>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</si>
  <si>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</si>
  <si>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</si>
  <si>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</si>
  <si>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</si>
  <si>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</si>
  <si>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</si>
  <si>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</si>
  <si>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</si>
  <si>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</si>
  <si>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</si>
  <si>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</si>
  <si>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</si>
  <si>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</si>
  <si>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</si>
  <si>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</si>
  <si>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</si>
  <si>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</si>
  <si>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</si>
  <si>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</si>
  <si>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</si>
  <si>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</si>
  <si>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</si>
  <si>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</si>
  <si>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</si>
  <si>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</si>
  <si>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</si>
  <si>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</si>
  <si>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</si>
  <si>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</si>
  <si>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</si>
  <si>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</si>
  <si>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</si>
  <si>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</si>
  <si>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</si>
  <si>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</si>
  <si>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</si>
  <si>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</si>
  <si>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</si>
  <si>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</si>
  <si>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</si>
  <si>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</si>
  <si>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</si>
  <si>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</si>
  <si>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</si>
  <si>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</si>
  <si>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</si>
  <si>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</si>
  <si>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</si>
  <si>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</si>
  <si>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</si>
  <si>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</si>
  <si>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</si>
  <si>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</si>
  <si>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</si>
  <si>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</si>
  <si>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</si>
  <si>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</si>
  <si>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</si>
  <si>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</si>
  <si>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</si>
  <si>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</si>
  <si>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</si>
  <si>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</si>
  <si>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</si>
  <si>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</si>
  <si>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</si>
  <si>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</si>
  <si>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</si>
  <si>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</si>
  <si>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</si>
  <si>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</si>
  <si>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</si>
  <si>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</si>
  <si>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</si>
  <si>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</si>
  <si>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</si>
  <si>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</si>
  <si>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</si>
  <si>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</si>
  <si>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</si>
  <si>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</si>
  <si>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</si>
  <si>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</si>
  <si>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</si>
  <si>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</si>
  <si>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</si>
  <si>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</si>
  <si>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</si>
  <si>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</si>
  <si>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</si>
  <si>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</si>
  <si>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</si>
  <si>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</si>
  <si>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</si>
  <si>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</si>
  <si>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</si>
  <si>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</si>
  <si>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</si>
  <si>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</si>
  <si>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</si>
  <si>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</si>
  <si>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</si>
  <si>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</si>
  <si>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</si>
  <si>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</si>
  <si>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</si>
  <si>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</si>
  <si>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</si>
  <si>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</si>
  <si>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</si>
  <si>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</si>
  <si>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</si>
  <si>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</si>
  <si>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</si>
  <si>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</si>
  <si>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</si>
  <si>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</si>
  <si>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</si>
  <si>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</si>
  <si>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</si>
  <si>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</si>
  <si>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</si>
  <si>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</si>
  <si>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</si>
  <si>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</si>
  <si>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</si>
  <si>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</si>
  <si>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</si>
  <si>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</si>
  <si>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</si>
  <si>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</si>
  <si>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</si>
  <si>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</si>
  <si>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</si>
  <si>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</si>
  <si>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</si>
  <si>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</si>
  <si>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</si>
  <si>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</si>
  <si>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</si>
  <si>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</si>
  <si>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</si>
  <si>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</si>
  <si>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</si>
  <si>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</si>
  <si>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</si>
  <si>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</si>
  <si>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</si>
  <si>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</si>
  <si>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</si>
  <si>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</si>
  <si>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</si>
  <si>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</si>
  <si>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</si>
  <si>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</si>
  <si>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</si>
  <si>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</si>
  <si>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</si>
  <si>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</si>
  <si>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</si>
  <si>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</si>
  <si>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</si>
  <si>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</si>
  <si>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</si>
  <si>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</si>
  <si>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</si>
  <si>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</si>
  <si>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</si>
  <si>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</si>
  <si>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</si>
  <si>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</si>
  <si>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</si>
  <si>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</si>
  <si>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</si>
  <si>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</si>
  <si>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</si>
  <si>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</si>
  <si>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</si>
  <si>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</si>
  <si>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</si>
  <si>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</si>
  <si>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</si>
  <si>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</si>
  <si>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</si>
  <si>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</si>
  <si>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</si>
  <si>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</si>
  <si>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</si>
  <si>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</si>
  <si>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</si>
  <si>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</si>
  <si>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</si>
  <si>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</si>
  <si>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</si>
  <si>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</si>
  <si>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</si>
  <si>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</si>
  <si>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</si>
  <si>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</si>
  <si>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</si>
  <si>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</si>
  <si>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</si>
  <si>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</si>
  <si>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</si>
  <si>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</si>
  <si>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</si>
  <si>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</si>
  <si>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</si>
  <si>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</si>
  <si>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</si>
  <si>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</si>
  <si>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</si>
  <si>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</si>
  <si>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</si>
  <si>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</si>
  <si>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</si>
  <si>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</si>
  <si>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</si>
  <si>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</si>
  <si>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</si>
  <si>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</si>
  <si>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</si>
  <si>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</si>
  <si>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</si>
  <si>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</si>
  <si>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</si>
  <si>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</si>
  <si>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</si>
  <si>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</si>
  <si>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</si>
  <si>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</si>
  <si>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</si>
  <si>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</si>
  <si>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</si>
  <si>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</si>
  <si>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</si>
  <si>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</si>
  <si>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</si>
  <si>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</si>
  <si>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</si>
  <si>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</si>
  <si>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</si>
  <si>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</si>
  <si>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</si>
  <si>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</si>
  <si>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</si>
  <si>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</si>
  <si>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</si>
  <si>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</si>
  <si>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</si>
  <si>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</si>
  <si>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</si>
  <si>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</si>
  <si>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</si>
  <si>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</si>
  <si>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</si>
  <si>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</si>
  <si>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</si>
  <si>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</si>
  <si>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</si>
  <si>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</si>
  <si>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</si>
  <si>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</si>
  <si>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</si>
  <si>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</si>
  <si>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</si>
  <si>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</si>
  <si>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</si>
  <si>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</si>
  <si>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</si>
  <si>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</si>
  <si>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</si>
  <si>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</si>
  <si>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</si>
  <si>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</si>
  <si>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</si>
  <si>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</si>
  <si>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</si>
  <si>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</si>
  <si>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</si>
  <si>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</si>
  <si>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</si>
  <si>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</si>
  <si>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</si>
  <si>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</si>
  <si>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</si>
  <si>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</si>
  <si>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</si>
  <si>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</si>
  <si>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</si>
  <si>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</si>
  <si>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</si>
  <si>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</si>
  <si>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</si>
  <si>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</si>
  <si>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</si>
  <si>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</si>
  <si>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</si>
  <si>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</si>
  <si>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</si>
  <si>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</si>
  <si>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</si>
  <si>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</si>
  <si>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</si>
  <si>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</si>
  <si>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</si>
  <si>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</si>
  <si>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</si>
  <si>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</si>
  <si>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</si>
  <si>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</si>
  <si>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</si>
  <si>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</si>
  <si>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</si>
  <si>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</si>
  <si>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</si>
  <si>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</si>
  <si>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</si>
  <si>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</si>
  <si>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</si>
  <si>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</si>
  <si>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</si>
  <si>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</si>
  <si>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</si>
  <si>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</si>
  <si>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</si>
  <si>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</si>
  <si>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</si>
  <si>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</si>
  <si>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</si>
  <si>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</si>
  <si>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</si>
  <si>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</si>
  <si>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</si>
  <si>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</si>
  <si>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</si>
  <si>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</si>
  <si>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</si>
  <si>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</si>
  <si>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</si>
  <si>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</si>
  <si>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</si>
  <si>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</si>
  <si>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</si>
  <si>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</si>
  <si>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</si>
  <si>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</si>
  <si>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</si>
  <si>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</si>
  <si>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</si>
  <si>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</si>
  <si>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</si>
  <si>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</si>
  <si>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</si>
  <si>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</si>
  <si>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</si>
  <si>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</si>
  <si>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</si>
  <si>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</si>
  <si>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</si>
  <si>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</si>
  <si>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</si>
  <si>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</si>
  <si>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</si>
  <si>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</si>
  <si>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</si>
  <si>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</si>
  <si>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</si>
  <si>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</si>
  <si>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</si>
  <si>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</si>
  <si>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</si>
  <si>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</si>
  <si>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</si>
  <si>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</si>
  <si>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</si>
  <si>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</si>
  <si>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</si>
  <si>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</si>
  <si>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</si>
  <si>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</si>
  <si>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</si>
  <si>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</si>
  <si>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</si>
  <si>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</si>
  <si>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</si>
  <si>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</si>
  <si>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</si>
  <si>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</si>
  <si>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</si>
  <si>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</si>
  <si>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</si>
  <si>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</si>
  <si>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</si>
  <si>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</si>
  <si>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</si>
  <si>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</si>
  <si>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</si>
  <si>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</si>
  <si>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</si>
  <si>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</si>
  <si>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</si>
  <si>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</si>
  <si>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</si>
  <si>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</si>
  <si>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</si>
  <si>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</si>
  <si>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</si>
  <si>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</si>
  <si>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</si>
  <si>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</si>
  <si>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</si>
  <si>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</si>
  <si>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</si>
  <si>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</si>
  <si>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</si>
  <si>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</si>
  <si>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</si>
  <si>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</si>
  <si>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</si>
  <si>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</si>
  <si>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</si>
  <si>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</si>
  <si>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</si>
  <si>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</si>
  <si>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</si>
  <si>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</si>
  <si>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</si>
  <si>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</si>
  <si>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</si>
  <si>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</si>
  <si>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</si>
  <si>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</si>
  <si>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</si>
  <si>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</si>
  <si>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</si>
  <si>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</si>
  <si>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</si>
  <si>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</si>
  <si>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</si>
  <si>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</si>
  <si>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</si>
  <si>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</si>
  <si>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</si>
  <si>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</si>
  <si>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</si>
  <si>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</si>
  <si>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</si>
  <si>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</si>
  <si>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</si>
  <si>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</si>
  <si>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Anastasiya Solenkova@dfz.bg</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</si>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</sst>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1" fontId="4" fillId="0" borderId="2" xfId="4" applyNumberFormat="1" applyFont="1" applyBorder="1" applyAlignment="1">
      <alignment horizontal="left"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4" fillId="0" borderId="5" xfId="14" applyFont="1" applyFill="1" applyBorder="1" applyAlignment="1">
      <alignment horizontal="center"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16"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187" fillId="22" borderId="40" xfId="4"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7" fillId="25" borderId="40" xfId="4" applyFont="1" applyFill="1" applyBorder="1" applyAlignment="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9" fillId="25" borderId="40" xfId="12" quotePrefix="1" applyFont="1" applyFill="1" applyBorder="1" applyAlignment="1" applyProtection="1">
      <alignment horizontal="left" vertical="center" wrapText="1"/>
    </xf>
    <xf numFmtId="0" fontId="277" fillId="25" borderId="40" xfId="4" applyFont="1" applyFill="1" applyBorder="1" applyAlignment="1" applyProtection="1">
      <alignment horizontal="lef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applyFont="1" applyFill="1" applyBorder="1" applyAlignment="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vertical="center" wrapText="1"/>
    </xf>
    <xf numFmtId="0" fontId="274" fillId="29" borderId="40" xfId="4" applyFont="1" applyFill="1" applyBorder="1" applyAlignment="1">
      <alignment vertical="center" wrapText="1"/>
    </xf>
    <xf numFmtId="0" fontId="192" fillId="29" borderId="40" xfId="12"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5" fillId="29" borderId="40" xfId="4" applyFont="1" applyFill="1" applyBorder="1" applyAlignment="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275" fillId="29" borderId="40" xfId="4" applyFont="1" applyFill="1" applyBorder="1" applyAlignment="1">
      <alignment horizontal="left"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008A6971-F321-4DD6-8B51-12856797108D}"/>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E628C68D-32C1-4024-A5CE-FABB7E6DD86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80044DD0-C41F-4232-B1BF-C53226FAAAB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121100421</v>
      </c>
      <c r="G2" s="1854" t="str">
        <f>+OTCHET!F12</f>
        <v>8400</v>
      </c>
      <c r="H2" s="1489"/>
      <c r="I2" s="2099">
        <f>+OTCHET!H610</f>
        <v>0</v>
      </c>
      <c r="J2" s="2100"/>
      <c r="K2" s="1485"/>
      <c r="L2" s="2101" t="str">
        <f>+OTCHET!H608</f>
        <v>Anastasiya Solenkova@dfz.bg</v>
      </c>
      <c r="M2" s="2102"/>
      <c r="N2" s="2103"/>
      <c r="O2" s="1490"/>
      <c r="P2" s="1637">
        <f>+OTCHET!E15</f>
        <v>42</v>
      </c>
      <c r="Q2" s="1641" t="str">
        <f>+OTCHET!F15</f>
        <v>СЕС - РА</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45930</v>
      </c>
      <c r="M6" s="1488"/>
      <c r="N6" s="1681" t="s">
        <v>1476</v>
      </c>
      <c r="O6" s="1480"/>
      <c r="P6" s="1823">
        <f>OTCHET!F9</f>
        <v>45930</v>
      </c>
      <c r="Q6" s="1681" t="s">
        <v>1476</v>
      </c>
      <c r="R6" s="1680"/>
      <c r="S6" s="2095">
        <f>+Q4</f>
        <v>2025</v>
      </c>
      <c r="T6" s="2095"/>
      <c r="U6" s="2095"/>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3" t="s">
        <v>1384</v>
      </c>
      <c r="T8" s="2084"/>
      <c r="U8" s="2085"/>
      <c r="V8" s="1480"/>
      <c r="W8" s="1496"/>
      <c r="X8" s="1496"/>
      <c r="Y8" s="1496"/>
      <c r="Z8" s="1496"/>
    </row>
    <row r="9" spans="1:27" s="1486" customFormat="1" ht="18" customHeight="1" thickBot="1">
      <c r="A9" s="1478"/>
      <c r="B9" s="1510" t="s">
        <v>1483</v>
      </c>
      <c r="C9" s="1511"/>
      <c r="D9" s="1512"/>
      <c r="E9" s="1488"/>
      <c r="F9" s="1513">
        <f>+L4</f>
        <v>2025</v>
      </c>
      <c r="G9" s="1632">
        <f>+L6</f>
        <v>45930</v>
      </c>
      <c r="H9" s="1488"/>
      <c r="I9" s="1514">
        <f>+L4</f>
        <v>2025</v>
      </c>
      <c r="J9" s="1634">
        <f>+L6</f>
        <v>45930</v>
      </c>
      <c r="K9" s="1635"/>
      <c r="L9" s="1633">
        <f>+L6</f>
        <v>45930</v>
      </c>
      <c r="M9" s="1635"/>
      <c r="N9" s="1636">
        <f>+L6</f>
        <v>45930</v>
      </c>
      <c r="O9" s="1515"/>
      <c r="P9" s="1654">
        <f>+L4</f>
        <v>2025</v>
      </c>
      <c r="Q9" s="1653">
        <f>OTCHET!F9</f>
        <v>45930</v>
      </c>
      <c r="R9" s="1680"/>
      <c r="S9" s="2086" t="s">
        <v>1382</v>
      </c>
      <c r="T9" s="2087"/>
      <c r="U9" s="208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1" t="s">
        <v>1608</v>
      </c>
      <c r="T13" s="2042"/>
      <c r="U13" s="2043"/>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89" t="s">
        <v>2172</v>
      </c>
      <c r="T14" s="2090"/>
      <c r="U14" s="2091"/>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92" t="s">
        <v>2173</v>
      </c>
      <c r="T15" s="2093"/>
      <c r="U15" s="2094"/>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41" t="s">
        <v>1609</v>
      </c>
      <c r="T16" s="2042"/>
      <c r="U16" s="2043"/>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32" t="s">
        <v>1610</v>
      </c>
      <c r="T17" s="2033"/>
      <c r="U17" s="2034"/>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32" t="s">
        <v>1611</v>
      </c>
      <c r="T18" s="2033"/>
      <c r="U18" s="2034"/>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32" t="s">
        <v>1613</v>
      </c>
      <c r="T19" s="2033"/>
      <c r="U19" s="2034"/>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32" t="s">
        <v>1614</v>
      </c>
      <c r="T20" s="2033"/>
      <c r="U20" s="2034"/>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32" t="s">
        <v>1615</v>
      </c>
      <c r="T21" s="2033"/>
      <c r="U21" s="2034"/>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71" t="s">
        <v>2175</v>
      </c>
      <c r="T22" s="2072"/>
      <c r="U22" s="2073"/>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7" t="s">
        <v>1616</v>
      </c>
      <c r="T23" s="2048"/>
      <c r="U23" s="2049"/>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1" t="s">
        <v>1617</v>
      </c>
      <c r="T25" s="2042"/>
      <c r="U25" s="2043"/>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32" t="s">
        <v>1618</v>
      </c>
      <c r="T26" s="2033"/>
      <c r="U26" s="2034"/>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71" t="s">
        <v>1619</v>
      </c>
      <c r="T27" s="2072"/>
      <c r="U27" s="2073"/>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7" t="s">
        <v>1620</v>
      </c>
      <c r="T28" s="2048"/>
      <c r="U28" s="2049"/>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7" t="s">
        <v>1621</v>
      </c>
      <c r="T35" s="2048"/>
      <c r="U35" s="2049"/>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7" t="s">
        <v>1625</v>
      </c>
      <c r="T40" s="2048"/>
      <c r="U40" s="2049"/>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1" t="s">
        <v>1626</v>
      </c>
      <c r="T42" s="2042"/>
      <c r="U42" s="2043"/>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32" t="s">
        <v>1627</v>
      </c>
      <c r="T43" s="2033"/>
      <c r="U43" s="2034"/>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32" t="s">
        <v>1628</v>
      </c>
      <c r="T44" s="2033"/>
      <c r="U44" s="2034"/>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71" t="s">
        <v>1629</v>
      </c>
      <c r="T45" s="2072"/>
      <c r="U45" s="2073"/>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7" t="s">
        <v>1630</v>
      </c>
      <c r="T46" s="2048"/>
      <c r="U46" s="2049"/>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59" t="s">
        <v>1631</v>
      </c>
      <c r="T48" s="2060"/>
      <c r="U48" s="2061"/>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41" t="s">
        <v>1632</v>
      </c>
      <c r="T51" s="2042"/>
      <c r="U51" s="2043"/>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32" t="s">
        <v>1633</v>
      </c>
      <c r="T52" s="2033"/>
      <c r="U52" s="2034"/>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32" t="s">
        <v>1634</v>
      </c>
      <c r="T53" s="2033"/>
      <c r="U53" s="2034"/>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13380509</v>
      </c>
      <c r="K54" s="1698"/>
      <c r="L54" s="1733">
        <f>+IF($P$2=33,$Q54,0)</f>
        <v>0</v>
      </c>
      <c r="M54" s="1698"/>
      <c r="N54" s="1701">
        <f>+ROUND(+G54+J54+L54,0)</f>
        <v>13380509</v>
      </c>
      <c r="O54" s="1843"/>
      <c r="P54" s="1734">
        <f>+ROUND(OTCHET!E187+OTCHET!E190,0)</f>
        <v>0</v>
      </c>
      <c r="Q54" s="1733">
        <f>+ROUND(OTCHET!F187+OTCHET!F190,0)</f>
        <v>13380509</v>
      </c>
      <c r="R54" s="1680"/>
      <c r="S54" s="2032" t="s">
        <v>1635</v>
      </c>
      <c r="T54" s="2033"/>
      <c r="U54" s="2034"/>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2831201</v>
      </c>
      <c r="K55" s="1698"/>
      <c r="L55" s="1733">
        <f>+IF($P$2=33,$Q55,0)</f>
        <v>0</v>
      </c>
      <c r="M55" s="1698"/>
      <c r="N55" s="1701">
        <f>+ROUND(+G55+J55+L55,0)</f>
        <v>2831201</v>
      </c>
      <c r="O55" s="1843"/>
      <c r="P55" s="1734">
        <f>+ROUND(OTCHET!E196+OTCHET!E204,0)</f>
        <v>0</v>
      </c>
      <c r="Q55" s="1733">
        <f>+ROUND(OTCHET!F196+OTCHET!F204,0)</f>
        <v>2831201</v>
      </c>
      <c r="R55" s="1680"/>
      <c r="S55" s="2071" t="s">
        <v>1636</v>
      </c>
      <c r="T55" s="2072"/>
      <c r="U55" s="2073"/>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16211710</v>
      </c>
      <c r="K56" s="1698"/>
      <c r="L56" s="1729">
        <f>+ROUND(+SUM(L51:L55),0)</f>
        <v>0</v>
      </c>
      <c r="M56" s="1698"/>
      <c r="N56" s="1731">
        <f>+ROUND(+SUM(N51:N55),0)</f>
        <v>16211710</v>
      </c>
      <c r="O56" s="1843"/>
      <c r="P56" s="1730">
        <f>+ROUND(+SUM(P51:P55),0)</f>
        <v>0</v>
      </c>
      <c r="Q56" s="1729">
        <f>+ROUND(+SUM(Q51:Q55),0)</f>
        <v>16211710</v>
      </c>
      <c r="R56" s="1680"/>
      <c r="S56" s="2047" t="s">
        <v>1637</v>
      </c>
      <c r="T56" s="2048"/>
      <c r="U56" s="2049"/>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1" t="s">
        <v>1638</v>
      </c>
      <c r="T58" s="2042"/>
      <c r="U58" s="2043"/>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32" t="s">
        <v>1639</v>
      </c>
      <c r="T59" s="2033"/>
      <c r="U59" s="2034"/>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32" t="s">
        <v>1640</v>
      </c>
      <c r="T60" s="2033"/>
      <c r="U60" s="2034"/>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71" t="s">
        <v>1641</v>
      </c>
      <c r="T61" s="2072"/>
      <c r="U61" s="2073"/>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7" t="s">
        <v>1643</v>
      </c>
      <c r="T63" s="2048"/>
      <c r="U63" s="2049"/>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1" t="s">
        <v>1644</v>
      </c>
      <c r="T65" s="2042"/>
      <c r="U65" s="2043"/>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32" t="s">
        <v>1645</v>
      </c>
      <c r="T66" s="2033"/>
      <c r="U66" s="2034"/>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7" t="s">
        <v>1646</v>
      </c>
      <c r="T67" s="2048"/>
      <c r="U67" s="2049"/>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1" t="s">
        <v>1647</v>
      </c>
      <c r="T69" s="2042"/>
      <c r="U69" s="2043"/>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32" t="s">
        <v>1648</v>
      </c>
      <c r="T70" s="2033"/>
      <c r="U70" s="2034"/>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7" t="s">
        <v>1649</v>
      </c>
      <c r="T71" s="2048"/>
      <c r="U71" s="2049"/>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41" t="s">
        <v>1650</v>
      </c>
      <c r="T73" s="2042"/>
      <c r="U73" s="2043"/>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32" t="s">
        <v>1651</v>
      </c>
      <c r="T74" s="2033"/>
      <c r="U74" s="2034"/>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7" t="s">
        <v>1652</v>
      </c>
      <c r="T75" s="2048"/>
      <c r="U75" s="2049"/>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16211710</v>
      </c>
      <c r="K77" s="1698"/>
      <c r="L77" s="1736">
        <f>+ROUND(L56+L63+L67+L71+L75,0)</f>
        <v>0</v>
      </c>
      <c r="M77" s="1698"/>
      <c r="N77" s="1738">
        <f>+ROUND(N56+N63+N67+N71+N75,0)</f>
        <v>16211710</v>
      </c>
      <c r="O77" s="1843"/>
      <c r="P77" s="1737">
        <f>+ROUND(P56+P63+P67+P71+P75,0)</f>
        <v>0</v>
      </c>
      <c r="Q77" s="1735">
        <f>+ROUND(Q56+Q63+Q67+Q71+Q75,0)</f>
        <v>16211710</v>
      </c>
      <c r="R77" s="1680"/>
      <c r="S77" s="2053" t="s">
        <v>1653</v>
      </c>
      <c r="T77" s="2054"/>
      <c r="U77" s="2055"/>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13977955</v>
      </c>
      <c r="K79" s="1698"/>
      <c r="L79" s="1725">
        <f>+IF($P$2=33,$Q79,0)</f>
        <v>0</v>
      </c>
      <c r="M79" s="1698"/>
      <c r="N79" s="1699">
        <f>+ROUND(+G79+J79+L79,0)</f>
        <v>13977955</v>
      </c>
      <c r="O79" s="1843"/>
      <c r="P79" s="1697">
        <f>+ROUND(OTCHET!E422,0)</f>
        <v>0</v>
      </c>
      <c r="Q79" s="1725">
        <f>+ROUND(OTCHET!F422,0)</f>
        <v>13977955</v>
      </c>
      <c r="R79" s="1680"/>
      <c r="S79" s="2041" t="s">
        <v>1654</v>
      </c>
      <c r="T79" s="2042"/>
      <c r="U79" s="2043"/>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32" t="s">
        <v>1655</v>
      </c>
      <c r="T80" s="2033"/>
      <c r="U80" s="2034"/>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13977955</v>
      </c>
      <c r="K81" s="1698"/>
      <c r="L81" s="1739">
        <f>+ROUND(L79+L80,0)</f>
        <v>0</v>
      </c>
      <c r="M81" s="1698"/>
      <c r="N81" s="1741">
        <f>+ROUND(N79+N80,0)</f>
        <v>13977955</v>
      </c>
      <c r="O81" s="1843"/>
      <c r="P81" s="1740">
        <f>+ROUND(P79+P80,0)</f>
        <v>0</v>
      </c>
      <c r="Q81" s="1739">
        <f>+ROUND(Q79+Q80,0)</f>
        <v>13977955</v>
      </c>
      <c r="R81" s="1680"/>
      <c r="S81" s="2038" t="s">
        <v>1656</v>
      </c>
      <c r="T81" s="2039"/>
      <c r="U81" s="2040"/>
      <c r="V81" s="1572"/>
      <c r="W81" s="1573"/>
      <c r="X81" s="1574"/>
      <c r="Y81" s="1573"/>
      <c r="Z81" s="1573"/>
    </row>
    <row r="82" spans="1:26" s="1486" customFormat="1" ht="15.75" customHeight="1" thickBot="1">
      <c r="A82" s="1524"/>
      <c r="B82" s="2068">
        <f>+IF(+SUM(F82:N82)=0,0,"Контрола: дефицит/излишък = финансиране с обратен знак (Г. + Д. = 0)")</f>
        <v>0</v>
      </c>
      <c r="C82" s="2069"/>
      <c r="D82" s="2070"/>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-2233755</v>
      </c>
      <c r="K83" s="1698"/>
      <c r="L83" s="1743">
        <f>+ROUND(L48,0)-ROUND(L77,0)+ROUND(L81,0)</f>
        <v>0</v>
      </c>
      <c r="M83" s="1698"/>
      <c r="N83" s="1744">
        <f>+ROUND(N48,0)-ROUND(N77,0)+ROUND(N81,0)</f>
        <v>-2233755</v>
      </c>
      <c r="O83" s="1745"/>
      <c r="P83" s="1742">
        <f>+ROUND(P48,0)-ROUND(P77,0)+ROUND(P81,0)</f>
        <v>0</v>
      </c>
      <c r="Q83" s="1743">
        <f>+ROUND(Q48,0)-ROUND(Q77,0)+ROUND(Q81,0)</f>
        <v>-2233755</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2233755</v>
      </c>
      <c r="K84" s="1698"/>
      <c r="L84" s="1747">
        <f>+ROUND(L101,0)+ROUND(L120,0)+ROUND(L127,0)-ROUND(L132,0)</f>
        <v>0</v>
      </c>
      <c r="M84" s="1698"/>
      <c r="N84" s="1748">
        <f>+ROUND(N101,0)+ROUND(N120,0)+ROUND(N127,0)-ROUND(N132,0)</f>
        <v>2233755</v>
      </c>
      <c r="O84" s="1745"/>
      <c r="P84" s="1746">
        <f>+ROUND(P101,0)+ROUND(P120,0)+ROUND(P127,0)-ROUND(P132,0)</f>
        <v>0</v>
      </c>
      <c r="Q84" s="1747">
        <f>+ROUND(Q101,0)+ROUND(Q120,0)+ROUND(Q127,0)-ROUND(Q132,0)</f>
        <v>2233755</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1" t="s">
        <v>1657</v>
      </c>
      <c r="T87" s="2042"/>
      <c r="U87" s="2043"/>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32" t="s">
        <v>1658</v>
      </c>
      <c r="T88" s="2033"/>
      <c r="U88" s="2034"/>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7" t="s">
        <v>1659</v>
      </c>
      <c r="T89" s="2048"/>
      <c r="U89" s="2049"/>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41" t="s">
        <v>1660</v>
      </c>
      <c r="T91" s="2042"/>
      <c r="U91" s="2043"/>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32" t="s">
        <v>1661</v>
      </c>
      <c r="T92" s="2033"/>
      <c r="U92" s="2034"/>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32" t="s">
        <v>1662</v>
      </c>
      <c r="T93" s="2033"/>
      <c r="U93" s="2034"/>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71" t="s">
        <v>1663</v>
      </c>
      <c r="T94" s="2072"/>
      <c r="U94" s="2073"/>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7" t="s">
        <v>1664</v>
      </c>
      <c r="T95" s="2048"/>
      <c r="U95" s="2049"/>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1" t="s">
        <v>1665</v>
      </c>
      <c r="T97" s="2042"/>
      <c r="U97" s="2043"/>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32" t="s">
        <v>1666</v>
      </c>
      <c r="T98" s="2033"/>
      <c r="U98" s="2034"/>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7" t="s">
        <v>1667</v>
      </c>
      <c r="T99" s="2048"/>
      <c r="U99" s="2049"/>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59" t="s">
        <v>1668</v>
      </c>
      <c r="T101" s="2060"/>
      <c r="U101" s="2061"/>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1" t="s">
        <v>1669</v>
      </c>
      <c r="T104" s="2042"/>
      <c r="U104" s="2043"/>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32" t="s">
        <v>1670</v>
      </c>
      <c r="T105" s="2033"/>
      <c r="U105" s="2034"/>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7" t="s">
        <v>1671</v>
      </c>
      <c r="T106" s="2048"/>
      <c r="U106" s="2049"/>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2" t="s">
        <v>1672</v>
      </c>
      <c r="T108" s="2063"/>
      <c r="U108" s="2064"/>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65" t="s">
        <v>1673</v>
      </c>
      <c r="T109" s="2066"/>
      <c r="U109" s="206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7" t="s">
        <v>1674</v>
      </c>
      <c r="T110" s="2048"/>
      <c r="U110" s="2049"/>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1" t="s">
        <v>1675</v>
      </c>
      <c r="T112" s="2042"/>
      <c r="U112" s="2043"/>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32" t="s">
        <v>1676</v>
      </c>
      <c r="T113" s="2033"/>
      <c r="U113" s="2034"/>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7" t="s">
        <v>1677</v>
      </c>
      <c r="T114" s="2048"/>
      <c r="U114" s="2049"/>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41" t="s">
        <v>1678</v>
      </c>
      <c r="T116" s="2042"/>
      <c r="U116" s="2043"/>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32" t="s">
        <v>1679</v>
      </c>
      <c r="T117" s="2033"/>
      <c r="U117" s="2034"/>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7" t="s">
        <v>1680</v>
      </c>
      <c r="T118" s="2048"/>
      <c r="U118" s="2049"/>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53" t="s">
        <v>1681</v>
      </c>
      <c r="T120" s="2054"/>
      <c r="U120" s="2055"/>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1" t="s">
        <v>1682</v>
      </c>
      <c r="T122" s="2042"/>
      <c r="U122" s="2043"/>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0</v>
      </c>
      <c r="K123" s="1698"/>
      <c r="L123" s="1733">
        <f>+IF($P$2=33,$Q123,0)</f>
        <v>0</v>
      </c>
      <c r="M123" s="1698"/>
      <c r="N123" s="1701">
        <f>+ROUND(+G123+J123+L123,0)</f>
        <v>0</v>
      </c>
      <c r="O123" s="1843"/>
      <c r="P123" s="1734">
        <f>+ROUND(OTCHET!E527,0)</f>
        <v>0</v>
      </c>
      <c r="Q123" s="1733">
        <f>+ROUND(OTCHET!F527,0)</f>
        <v>0</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2233755</v>
      </c>
      <c r="K124" s="1698"/>
      <c r="L124" s="1733">
        <f>+IF($P$2=33,$Q124,0)</f>
        <v>0</v>
      </c>
      <c r="M124" s="1698"/>
      <c r="N124" s="1701">
        <f>+ROUND(+G124+J124+L124,0)</f>
        <v>2233755</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2233755</v>
      </c>
      <c r="R124" s="1680"/>
      <c r="S124" s="2032" t="s">
        <v>1684</v>
      </c>
      <c r="T124" s="2033"/>
      <c r="U124" s="2034"/>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6" t="s">
        <v>2176</v>
      </c>
      <c r="T125" s="2057"/>
      <c r="U125" s="2058"/>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35" t="s">
        <v>1685</v>
      </c>
      <c r="T126" s="2036"/>
      <c r="U126" s="2037"/>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2233755</v>
      </c>
      <c r="K127" s="1698"/>
      <c r="L127" s="1739">
        <f>+ROUND(+L122+L123+L124+L126,0)</f>
        <v>0</v>
      </c>
      <c r="M127" s="1698"/>
      <c r="N127" s="1741">
        <f>+ROUND(+N122+N123+N124+N126,0)</f>
        <v>2233755</v>
      </c>
      <c r="O127" s="1843"/>
      <c r="P127" s="1740">
        <f>+ROUND(+P122+P123+P124+P126,0)</f>
        <v>0</v>
      </c>
      <c r="Q127" s="1739">
        <f>+ROUND(+Q122+Q123+Q124+Q126,0)</f>
        <v>2233755</v>
      </c>
      <c r="R127" s="1680"/>
      <c r="S127" s="2038" t="s">
        <v>1686</v>
      </c>
      <c r="T127" s="2039"/>
      <c r="U127" s="2040"/>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1" t="s">
        <v>1687</v>
      </c>
      <c r="T129" s="2042"/>
      <c r="U129" s="2043"/>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32" t="s">
        <v>1688</v>
      </c>
      <c r="T130" s="2033"/>
      <c r="U130" s="2034"/>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50" t="s">
        <v>1689</v>
      </c>
      <c r="T131" s="2051"/>
      <c r="U131" s="2052"/>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044" t="s">
        <v>1690</v>
      </c>
      <c r="T132" s="2045"/>
      <c r="U132" s="2046"/>
      <c r="V132" s="1572"/>
      <c r="W132" s="1573"/>
      <c r="X132" s="1574"/>
      <c r="Y132" s="1573"/>
      <c r="Z132" s="1573"/>
    </row>
    <row r="133" spans="1:26" s="1486" customFormat="1" ht="16.5" customHeight="1" thickTop="1">
      <c r="A133" s="1480"/>
      <c r="B133" s="2029">
        <f>+IF(+SUM(F133:N133)=0,0,"Контрола: дефицит/излишък = финансиране с обратен знак (Г. + Д. = 0)")</f>
        <v>0</v>
      </c>
      <c r="C133" s="2029"/>
      <c r="D133" s="2029"/>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45938</v>
      </c>
      <c r="D134" s="1528" t="s">
        <v>1590</v>
      </c>
      <c r="E134" s="1488"/>
      <c r="F134" s="2030"/>
      <c r="G134" s="2030"/>
      <c r="H134" s="1488"/>
      <c r="I134" s="1596" t="s">
        <v>1591</v>
      </c>
      <c r="J134" s="1597"/>
      <c r="K134" s="1488"/>
      <c r="L134" s="2030"/>
      <c r="M134" s="2030"/>
      <c r="N134" s="2030"/>
      <c r="O134" s="1594"/>
      <c r="P134" s="2031"/>
      <c r="Q134" s="2031"/>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45930</v>
      </c>
      <c r="G11" s="1840" t="s">
        <v>1471</v>
      </c>
      <c r="H11" s="1841">
        <f>+OTCHET!H9</f>
        <v>121100421</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16211710</v>
      </c>
      <c r="G38" s="1861">
        <f t="shared" si="3"/>
        <v>12956723</v>
      </c>
      <c r="H38" s="1862">
        <f t="shared" si="3"/>
        <v>0</v>
      </c>
      <c r="I38" s="1862">
        <f t="shared" si="3"/>
        <v>-75</v>
      </c>
      <c r="J38" s="1863">
        <f t="shared" si="3"/>
        <v>3255062</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16211710</v>
      </c>
      <c r="G39" s="1867">
        <f t="shared" si="4"/>
        <v>12956723</v>
      </c>
      <c r="H39" s="1868">
        <f t="shared" si="4"/>
        <v>0</v>
      </c>
      <c r="I39" s="1868">
        <f t="shared" si="4"/>
        <v>-75</v>
      </c>
      <c r="J39" s="1869">
        <f t="shared" si="4"/>
        <v>3255062</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11326433</v>
      </c>
      <c r="G40" s="1885">
        <f>OTCHET!G187</f>
        <v>11326433</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2054076</v>
      </c>
      <c r="G41" s="1886">
        <f>OTCHET!G190</f>
        <v>1630290</v>
      </c>
      <c r="H41" s="1876">
        <f>OTCHET!H190</f>
        <v>0</v>
      </c>
      <c r="I41" s="1876">
        <f>OTCHET!I190</f>
        <v>-75</v>
      </c>
      <c r="J41" s="1877">
        <f>OTCHET!J190</f>
        <v>423861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2831201</v>
      </c>
      <c r="G42" s="1887">
        <f>+OTCHET!G196+OTCHET!G204</f>
        <v>0</v>
      </c>
      <c r="H42" s="1880">
        <f>+OTCHET!H196+OTCHET!H204</f>
        <v>0</v>
      </c>
      <c r="I42" s="1880">
        <f>+OTCHET!I196+OTCHET!I204</f>
        <v>0</v>
      </c>
      <c r="J42" s="1881">
        <f>+OTCHET!J196+OTCHET!J204</f>
        <v>2831201</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13977955</v>
      </c>
      <c r="G56" s="945">
        <f t="shared" si="5"/>
        <v>13978030</v>
      </c>
      <c r="H56" s="946">
        <f t="shared" si="5"/>
        <v>0</v>
      </c>
      <c r="I56" s="827">
        <f t="shared" si="5"/>
        <v>-75</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13977955</v>
      </c>
      <c r="G58" s="951">
        <f>+OTCHET!G386+OTCHET!G394+OTCHET!G399+OTCHET!G402+OTCHET!G405+OTCHET!G408+OTCHET!G409+OTCHET!G412+OTCHET!G425+OTCHET!G426+OTCHET!G427+OTCHET!G428+OTCHET!G429</f>
        <v>13978030</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-75</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-2233755</v>
      </c>
      <c r="G64" s="963">
        <f t="shared" si="6"/>
        <v>1021307</v>
      </c>
      <c r="H64" s="964">
        <f t="shared" si="6"/>
        <v>0</v>
      </c>
      <c r="I64" s="964">
        <f t="shared" si="6"/>
        <v>0</v>
      </c>
      <c r="J64" s="965">
        <f t="shared" si="6"/>
        <v>-3255062</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2233755</v>
      </c>
      <c r="G66" s="966">
        <f t="shared" ref="G66:L66" si="8">SUM(+G68+G76+G77+G84+G85+G86+G89+G90+G91+G92+G93+G94+G95)</f>
        <v>-1021307</v>
      </c>
      <c r="H66" s="967">
        <f>SUM(+H68+H76+H77+H84+H85+H86+H89+H90+H91+H92+H93+H94+H95)</f>
        <v>0</v>
      </c>
      <c r="I66" s="967">
        <f>SUM(+I68+I76+I77+I84+I85+I86+I89+I90+I91+I92+I93+I94+I95)</f>
        <v>0</v>
      </c>
      <c r="J66" s="968">
        <f>SUM(+J68+J76+J77+J84+J85+J86+J89+J90+J91+J92+J93+J94+J95)</f>
        <v>3255062</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0</v>
      </c>
      <c r="G86" s="954">
        <f t="shared" ref="G86:M86" si="11">+G87+G88</f>
        <v>0</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0</v>
      </c>
      <c r="G88" s="978">
        <f>+OTCHET!G524+OTCHET!G527+OTCHET!G547</f>
        <v>0</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2233755</v>
      </c>
      <c r="G89" s="948">
        <f>OTCHET!G534</f>
        <v>-1021307</v>
      </c>
      <c r="H89" s="949">
        <f>OTCHET!H534</f>
        <v>0</v>
      </c>
      <c r="I89" s="949">
        <f>OTCHET!I534</f>
        <v>0</v>
      </c>
      <c r="J89" s="950">
        <f>OTCHET!J534</f>
        <v>3255062</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t="str">
        <f>+OTCHET!H608</f>
        <v>Anastasiya Solenkova@dfz.bg</v>
      </c>
      <c r="C107" s="761"/>
      <c r="D107" s="761"/>
      <c r="E107" s="1072"/>
      <c r="F107" s="351"/>
      <c r="G107" s="1294">
        <f>+OTCHET!E608</f>
        <v>0</v>
      </c>
      <c r="H107" s="1294">
        <f>+OTCHET!F608</f>
        <v>0</v>
      </c>
      <c r="I107" s="1295"/>
      <c r="J107" s="1848">
        <f>+OTCHET!B608</f>
        <v>45938</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СРЕДСТВАТА ОТ ЕВРОПЕЙСКИЯ СЪЮЗ - РА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СРЕДСТВАТА ОТ ЕВРОПЕЙСКИЯ СЪЮЗ - РА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0" t="str">
        <f>$B$9</f>
        <v>ДЪРЖАВЕН ФОНД "ЗЕМЕДЕЛИЕ"</v>
      </c>
      <c r="C56" s="2141"/>
      <c r="D56" s="2141"/>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0" t="str">
        <f>$B$12</f>
        <v>Държавен фонд "Земеделие"</v>
      </c>
      <c r="C59" s="2141"/>
      <c r="D59" s="2141"/>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4" t="s">
        <v>489</v>
      </c>
      <c r="D66" s="2145"/>
      <c r="E66" s="184">
        <f>OTCHET!$E187</f>
        <v>0</v>
      </c>
      <c r="F66" s="184">
        <f>OTCHET!$F187</f>
        <v>11326433</v>
      </c>
      <c r="G66" s="68">
        <f>OTCHET!$G187</f>
        <v>11326433</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31" t="s">
        <v>492</v>
      </c>
      <c r="D67" s="2132"/>
      <c r="E67" s="185">
        <f>OTCHET!$E190</f>
        <v>0</v>
      </c>
      <c r="F67" s="185">
        <f>OTCHET!$F190</f>
        <v>2054076</v>
      </c>
      <c r="G67" s="71">
        <f>OTCHET!$G190</f>
        <v>1630290</v>
      </c>
      <c r="H67" s="71">
        <f>OTCHET!$H190</f>
        <v>0</v>
      </c>
      <c r="I67" s="71">
        <f>OTCHET!$I190</f>
        <v>-75</v>
      </c>
      <c r="J67" s="71">
        <f>OTCHET!$J190</f>
        <v>423861</v>
      </c>
      <c r="K67" s="176">
        <f t="shared" si="1"/>
        <v>1</v>
      </c>
      <c r="L67" s="104"/>
      <c r="M67" s="205"/>
      <c r="N67" s="104"/>
      <c r="O67" s="105"/>
    </row>
    <row r="68" spans="1:15" s="69" customFormat="1">
      <c r="A68" s="76">
        <v>65</v>
      </c>
      <c r="B68" s="70">
        <v>500</v>
      </c>
      <c r="C68" s="2119" t="s">
        <v>870</v>
      </c>
      <c r="D68" s="2120"/>
      <c r="E68" s="185">
        <f>OTCHET!$E196</f>
        <v>0</v>
      </c>
      <c r="F68" s="185">
        <f>OTCHET!$F196</f>
        <v>2831201</v>
      </c>
      <c r="G68" s="71">
        <f>OTCHET!$G196</f>
        <v>0</v>
      </c>
      <c r="H68" s="71">
        <f>OTCHET!$H196</f>
        <v>0</v>
      </c>
      <c r="I68" s="71">
        <f>OTCHET!$I196</f>
        <v>0</v>
      </c>
      <c r="J68" s="71">
        <f>OTCHET!$J196</f>
        <v>2831201</v>
      </c>
      <c r="K68" s="176">
        <f t="shared" si="1"/>
        <v>1</v>
      </c>
      <c r="L68" s="104"/>
      <c r="M68" s="205"/>
      <c r="N68" s="104"/>
      <c r="O68" s="105"/>
    </row>
    <row r="69" spans="1:15" s="69" customFormat="1" ht="24" customHeight="1">
      <c r="A69" s="76">
        <v>115</v>
      </c>
      <c r="B69" s="70">
        <v>800</v>
      </c>
      <c r="C69" s="2127" t="s">
        <v>876</v>
      </c>
      <c r="D69" s="214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2" t="s">
        <v>566</v>
      </c>
      <c r="D71" s="214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2" t="s">
        <v>1051</v>
      </c>
      <c r="D72" s="214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2" t="s">
        <v>896</v>
      </c>
      <c r="D73" s="214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2" t="s">
        <v>898</v>
      </c>
      <c r="D74" s="214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7" t="s">
        <v>899</v>
      </c>
      <c r="D75" s="2148"/>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7" t="s">
        <v>900</v>
      </c>
      <c r="D76" s="2148"/>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7" t="s">
        <v>2100</v>
      </c>
      <c r="D77" s="2148"/>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2" t="s">
        <v>901</v>
      </c>
      <c r="D78" s="214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2" t="s">
        <v>910</v>
      </c>
      <c r="D80" s="214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2" t="s">
        <v>911</v>
      </c>
      <c r="D81" s="214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2" t="s">
        <v>912</v>
      </c>
      <c r="D82" s="214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2" t="s">
        <v>913</v>
      </c>
      <c r="D83" s="214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2" t="s">
        <v>1708</v>
      </c>
      <c r="D84" s="214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2" t="s">
        <v>1705</v>
      </c>
      <c r="D85" s="214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2" t="s">
        <v>2101</v>
      </c>
      <c r="D86" s="214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7" t="s">
        <v>923</v>
      </c>
      <c r="D87" s="2148"/>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2" t="s">
        <v>570</v>
      </c>
      <c r="D88" s="214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8" t="s">
        <v>924</v>
      </c>
      <c r="D89" s="2159"/>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8" t="s">
        <v>925</v>
      </c>
      <c r="D90" s="2159"/>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8" t="s">
        <v>266</v>
      </c>
      <c r="D91" s="2159"/>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8" t="s">
        <v>941</v>
      </c>
      <c r="D92" s="2159"/>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2" t="s">
        <v>942</v>
      </c>
      <c r="D93" s="214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7" t="s">
        <v>947</v>
      </c>
      <c r="D94" s="2168"/>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9" t="s">
        <v>951</v>
      </c>
      <c r="D95" s="2170"/>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0</v>
      </c>
      <c r="F96" s="86">
        <f>OTCHET!$F304</f>
        <v>16211710</v>
      </c>
      <c r="G96" s="86">
        <f>OTCHET!$G304</f>
        <v>12956723</v>
      </c>
      <c r="H96" s="86">
        <f>OTCHET!$H304</f>
        <v>0</v>
      </c>
      <c r="I96" s="86">
        <f>OTCHET!$I304</f>
        <v>-75</v>
      </c>
      <c r="J96" s="86">
        <f>OTCHET!$J304</f>
        <v>3255062</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СРЕДСТВАТА ОТ ЕВРОПЕЙСКИЯ СЪЮЗ - РА</v>
      </c>
      <c r="C99" s="2139"/>
      <c r="D99" s="2139"/>
      <c r="E99" s="92"/>
      <c r="F99" s="92"/>
      <c r="K99" s="180">
        <v>1</v>
      </c>
    </row>
    <row r="100" spans="1:11">
      <c r="A100" s="83"/>
      <c r="C100" s="49"/>
      <c r="D100" s="50"/>
      <c r="E100" s="93" t="s">
        <v>727</v>
      </c>
      <c r="F100" s="93" t="s">
        <v>634</v>
      </c>
      <c r="K100" s="180">
        <v>1</v>
      </c>
    </row>
    <row r="101" spans="1:11" ht="38.25" customHeight="1" thickBot="1">
      <c r="A101" s="83"/>
      <c r="B101" s="2140" t="str">
        <f>$B$9</f>
        <v>ДЪРЖАВЕН ФОНД "ЗЕМЕДЕЛИЕ"</v>
      </c>
      <c r="C101" s="2141"/>
      <c r="D101" s="2141"/>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0" t="str">
        <f>$B$12</f>
        <v>Държавен фонд "Земеделие"</v>
      </c>
      <c r="C104" s="2141"/>
      <c r="D104" s="2141"/>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61" t="s">
        <v>1245</v>
      </c>
      <c r="D108" s="2162"/>
      <c r="E108" s="61" t="s">
        <v>732</v>
      </c>
      <c r="F108" s="219" t="s">
        <v>733</v>
      </c>
      <c r="G108" s="203"/>
      <c r="H108" s="203"/>
      <c r="I108" s="203"/>
      <c r="J108" s="65"/>
      <c r="K108" s="180">
        <v>1</v>
      </c>
    </row>
    <row r="109" spans="1:11" ht="45.75" customHeight="1" thickBot="1">
      <c r="A109" s="83"/>
      <c r="B109" s="120" t="s">
        <v>682</v>
      </c>
      <c r="C109" s="2163" t="s">
        <v>1014</v>
      </c>
      <c r="D109" s="2164"/>
      <c r="E109" s="63">
        <v>2017</v>
      </c>
      <c r="F109" s="174" t="s">
        <v>996</v>
      </c>
      <c r="G109" s="174" t="s">
        <v>1045</v>
      </c>
      <c r="H109" s="174" t="s">
        <v>1046</v>
      </c>
      <c r="I109" s="220" t="s">
        <v>1264</v>
      </c>
      <c r="J109" s="221" t="s">
        <v>1265</v>
      </c>
      <c r="K109" s="180">
        <v>1</v>
      </c>
    </row>
    <row r="110" spans="1:11" ht="21.75" thickBot="1">
      <c r="A110" s="83">
        <v>1</v>
      </c>
      <c r="B110" s="20"/>
      <c r="C110" s="2156" t="s">
        <v>326</v>
      </c>
      <c r="D110" s="2118"/>
      <c r="E110" s="16" t="s">
        <v>340</v>
      </c>
      <c r="F110" s="16" t="s">
        <v>341</v>
      </c>
      <c r="G110" s="16" t="s">
        <v>1009</v>
      </c>
      <c r="H110" s="210" t="s">
        <v>1010</v>
      </c>
      <c r="I110" s="16" t="s">
        <v>984</v>
      </c>
      <c r="J110" s="210" t="s">
        <v>1266</v>
      </c>
      <c r="K110" s="180">
        <v>1</v>
      </c>
    </row>
    <row r="111" spans="1:11" ht="21.75" thickBot="1">
      <c r="A111" s="83">
        <v>2</v>
      </c>
      <c r="B111" s="23"/>
      <c r="C111" s="2157" t="s">
        <v>574</v>
      </c>
      <c r="D111" s="2118"/>
      <c r="E111" s="21"/>
      <c r="F111" s="42"/>
      <c r="G111" s="42"/>
      <c r="H111" s="22"/>
      <c r="I111" s="42"/>
      <c r="J111" s="22"/>
      <c r="K111" s="180">
        <v>1</v>
      </c>
    </row>
    <row r="112" spans="1:11" s="69" customFormat="1" ht="32.25" customHeight="1">
      <c r="A112" s="106">
        <v>5</v>
      </c>
      <c r="B112" s="67">
        <v>3000</v>
      </c>
      <c r="C112" s="2165" t="s">
        <v>1246</v>
      </c>
      <c r="D112" s="216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8" t="s">
        <v>1071</v>
      </c>
      <c r="D114" s="2179"/>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4" t="s">
        <v>929</v>
      </c>
      <c r="D115" s="2145"/>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71" t="s">
        <v>932</v>
      </c>
      <c r="D117" s="2172"/>
      <c r="E117" s="192">
        <f>OTCHET!$E399</f>
        <v>0</v>
      </c>
      <c r="F117" s="197">
        <f>OTCHET!$F399</f>
        <v>8404431</v>
      </c>
      <c r="G117" s="128">
        <f>OTCHET!$G399</f>
        <v>8404506</v>
      </c>
      <c r="H117" s="128">
        <f>OTCHET!$H399</f>
        <v>0</v>
      </c>
      <c r="I117" s="128">
        <f>OTCHET!$I399</f>
        <v>-75</v>
      </c>
      <c r="J117" s="128">
        <f>OTCHET!$J399</f>
        <v>0</v>
      </c>
      <c r="K117" s="177">
        <f t="shared" si="2"/>
        <v>1</v>
      </c>
    </row>
    <row r="118" spans="1:20" s="69" customFormat="1" ht="21.75" customHeight="1">
      <c r="A118" s="76">
        <v>200</v>
      </c>
      <c r="B118" s="70">
        <v>6300</v>
      </c>
      <c r="C118" s="2173" t="s">
        <v>933</v>
      </c>
      <c r="D118" s="2148"/>
      <c r="E118" s="192">
        <f>OTCHET!$E402</f>
        <v>0</v>
      </c>
      <c r="F118" s="197">
        <f>OTCHET!$F402</f>
        <v>5573524</v>
      </c>
      <c r="G118" s="128">
        <f>OTCHET!$G402</f>
        <v>5573524</v>
      </c>
      <c r="H118" s="128">
        <f>OTCHET!$H402</f>
        <v>0</v>
      </c>
      <c r="I118" s="128">
        <f>OTCHET!$I402</f>
        <v>0</v>
      </c>
      <c r="J118" s="128">
        <f>OTCHET!$J402</f>
        <v>0</v>
      </c>
      <c r="K118" s="177">
        <f t="shared" si="2"/>
        <v>1</v>
      </c>
    </row>
    <row r="119" spans="1:20" s="129" customFormat="1" ht="34.5" customHeight="1">
      <c r="A119" s="77">
        <v>210</v>
      </c>
      <c r="B119" s="70">
        <v>6400</v>
      </c>
      <c r="C119" s="2182" t="s">
        <v>934</v>
      </c>
      <c r="D119" s="2183"/>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3" t="s">
        <v>330</v>
      </c>
      <c r="D121" s="2148"/>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3" t="s">
        <v>988</v>
      </c>
      <c r="D122" s="2148"/>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4" t="s">
        <v>937</v>
      </c>
      <c r="D123" s="2185"/>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6" t="s">
        <v>327</v>
      </c>
      <c r="D124" s="2177"/>
      <c r="E124" s="86">
        <f>OTCHET!$E422</f>
        <v>0</v>
      </c>
      <c r="F124" s="86">
        <f>OTCHET!$F422</f>
        <v>13977955</v>
      </c>
      <c r="G124" s="86">
        <f>OTCHET!$G422</f>
        <v>13978030</v>
      </c>
      <c r="H124" s="86">
        <f>OTCHET!$H422</f>
        <v>0</v>
      </c>
      <c r="I124" s="86">
        <f>OTCHET!$I422</f>
        <v>-75</v>
      </c>
      <c r="J124" s="86">
        <f>OTCHET!$J422</f>
        <v>0</v>
      </c>
      <c r="K124" s="180">
        <v>1</v>
      </c>
    </row>
    <row r="125" spans="1:20" ht="21.75" thickBot="1">
      <c r="A125" s="83">
        <v>261</v>
      </c>
      <c r="B125" s="125"/>
      <c r="C125" s="2156" t="s">
        <v>328</v>
      </c>
      <c r="D125" s="2118"/>
      <c r="E125" s="126"/>
      <c r="F125" s="183"/>
      <c r="G125" s="183"/>
      <c r="H125" s="183"/>
      <c r="I125" s="183"/>
      <c r="J125" s="127"/>
      <c r="K125" s="180">
        <v>1</v>
      </c>
    </row>
    <row r="126" spans="1:20" ht="39" customHeight="1" thickBot="1">
      <c r="A126" s="83">
        <v>262</v>
      </c>
      <c r="B126" s="125" t="s">
        <v>682</v>
      </c>
      <c r="C126" s="2174" t="s">
        <v>1218</v>
      </c>
      <c r="D126" s="2175"/>
      <c r="E126" s="183"/>
      <c r="F126" s="183"/>
      <c r="G126" s="183"/>
      <c r="H126" s="183"/>
      <c r="I126" s="183"/>
      <c r="J126" s="127"/>
      <c r="K126" s="180">
        <v>1</v>
      </c>
    </row>
    <row r="127" spans="1:20" s="69" customFormat="1" ht="24" customHeight="1">
      <c r="A127" s="106">
        <v>265</v>
      </c>
      <c r="B127" s="70">
        <v>7400</v>
      </c>
      <c r="C127" s="2165" t="s">
        <v>1219</v>
      </c>
      <c r="D127" s="216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80" t="s">
        <v>8</v>
      </c>
      <c r="D131" s="2181"/>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6" t="s">
        <v>1217</v>
      </c>
      <c r="D132" s="2177"/>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СРЕДСТВАТА ОТ ЕВРОПЕЙСКИЯ СЪЮЗ - РА</v>
      </c>
      <c r="C136" s="2139"/>
      <c r="D136" s="2139"/>
      <c r="E136" s="92"/>
      <c r="F136" s="92"/>
      <c r="K136" s="180">
        <v>1</v>
      </c>
    </row>
    <row r="137" spans="1:11">
      <c r="A137" s="116"/>
      <c r="C137" s="49"/>
      <c r="D137" s="50"/>
      <c r="E137" s="93" t="s">
        <v>727</v>
      </c>
      <c r="F137" s="93" t="s">
        <v>634</v>
      </c>
      <c r="K137" s="180">
        <v>1</v>
      </c>
    </row>
    <row r="138" spans="1:11" ht="38.25" customHeight="1" thickBot="1">
      <c r="A138" s="116"/>
      <c r="B138" s="2140" t="str">
        <f>$B$9</f>
        <v>ДЪРЖАВЕН ФОНД "ЗЕМЕДЕЛИЕ"</v>
      </c>
      <c r="C138" s="2141"/>
      <c r="D138" s="2141"/>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0" t="str">
        <f>$B$12</f>
        <v>Държавен фонд "Земеделие"</v>
      </c>
      <c r="C141" s="2141"/>
      <c r="D141" s="2141"/>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-2233755</v>
      </c>
      <c r="G148" s="147">
        <f t="shared" si="3"/>
        <v>1021307</v>
      </c>
      <c r="H148" s="147">
        <f t="shared" si="3"/>
        <v>0</v>
      </c>
      <c r="I148" s="147">
        <f t="shared" si="3"/>
        <v>0</v>
      </c>
      <c r="J148" s="147">
        <f t="shared" si="3"/>
        <v>-3255062</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СРЕДСТВАТА ОТ ЕВРОПЕЙСКИЯ СЪЮЗ - РА</v>
      </c>
      <c r="C152" s="2139"/>
      <c r="D152" s="2139"/>
      <c r="E152" s="92"/>
      <c r="F152" s="92"/>
      <c r="K152" s="180">
        <v>1</v>
      </c>
    </row>
    <row r="153" spans="1:11">
      <c r="A153" s="116"/>
      <c r="C153" s="49"/>
      <c r="D153" s="50"/>
      <c r="E153" s="93" t="s">
        <v>727</v>
      </c>
      <c r="F153" s="93" t="s">
        <v>634</v>
      </c>
      <c r="K153" s="180">
        <v>1</v>
      </c>
    </row>
    <row r="154" spans="1:11" ht="38.25" customHeight="1" thickBot="1">
      <c r="A154" s="116"/>
      <c r="B154" s="2140" t="str">
        <f>$B$9</f>
        <v>ДЪРЖАВЕН ФОНД "ЗЕМЕДЕЛИЕ"</v>
      </c>
      <c r="C154" s="2141"/>
      <c r="D154" s="2141"/>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0" t="str">
        <f>$B$12</f>
        <v>Държавен фонд "Земеделие"</v>
      </c>
      <c r="C157" s="2141"/>
      <c r="D157" s="2141"/>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61"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5"/>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2" t="s">
        <v>1224</v>
      </c>
      <c r="D165" s="214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2" t="s">
        <v>2116</v>
      </c>
      <c r="D166" s="214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7" t="s">
        <v>1227</v>
      </c>
      <c r="D167" s="2148"/>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7" t="s">
        <v>1234</v>
      </c>
      <c r="D168" s="218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6"/>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3" t="s">
        <v>1075</v>
      </c>
      <c r="D177" s="2148"/>
      <c r="E177" s="192">
        <f>OTCHET!$E534</f>
        <v>0</v>
      </c>
      <c r="F177" s="193">
        <f>OTCHET!$F534</f>
        <v>2233755</v>
      </c>
      <c r="G177" s="122">
        <f>OTCHET!$G534</f>
        <v>-1021307</v>
      </c>
      <c r="H177" s="122">
        <f>OTCHET!$H534</f>
        <v>0</v>
      </c>
      <c r="I177" s="122">
        <f>OTCHET!$I534</f>
        <v>0</v>
      </c>
      <c r="J177" s="122">
        <f>OTCHET!$J534</f>
        <v>3255062</v>
      </c>
      <c r="K177" s="177">
        <f t="shared" si="4"/>
        <v>1</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3" t="s">
        <v>1248</v>
      </c>
      <c r="D179" s="2171"/>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9" t="s">
        <v>1021</v>
      </c>
      <c r="D180" s="214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89" t="s">
        <v>1023</v>
      </c>
      <c r="D182" s="2190"/>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9" t="s">
        <v>1024</v>
      </c>
      <c r="D183" s="214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208" t="s">
        <v>630</v>
      </c>
      <c r="D184" s="2179"/>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2233755</v>
      </c>
      <c r="G185" s="86">
        <f>OTCHET!$G600</f>
        <v>-1021307</v>
      </c>
      <c r="H185" s="86">
        <f>OTCHET!$H600</f>
        <v>0</v>
      </c>
      <c r="I185" s="86">
        <f>OTCHET!$I600</f>
        <v>0</v>
      </c>
      <c r="J185" s="86">
        <f>OTCHET!$J600</f>
        <v>3255062</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СРЕДСТВАТА ОТ ЕВРОПЕЙСКИЯ СЪЮЗ - РА</v>
      </c>
      <c r="C189" s="2139"/>
      <c r="D189" s="2139"/>
      <c r="E189" s="92"/>
      <c r="F189" s="92"/>
      <c r="G189" s="69"/>
      <c r="K189" s="179">
        <v>1</v>
      </c>
    </row>
    <row r="190" spans="1:11">
      <c r="C190" s="49"/>
      <c r="D190" s="50"/>
      <c r="E190" s="93" t="s">
        <v>727</v>
      </c>
      <c r="F190" s="93" t="s">
        <v>634</v>
      </c>
      <c r="G190" s="69"/>
      <c r="K190" s="179">
        <v>1</v>
      </c>
    </row>
    <row r="191" spans="1:11" ht="21.75" thickBot="1">
      <c r="B191" s="2140" t="str">
        <f>$B$9</f>
        <v>ДЪРЖАВЕН ФОНД "ЗЕМЕДЕЛИЕ"</v>
      </c>
      <c r="C191" s="2141"/>
      <c r="D191" s="2141"/>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0" t="str">
        <f>$B$12</f>
        <v>Държавен фонд "Земеделие"</v>
      </c>
      <c r="C194" s="2141"/>
      <c r="D194" s="2141"/>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93" t="s">
        <v>1025</v>
      </c>
      <c r="D198" s="2130"/>
      <c r="E198" s="61" t="s">
        <v>732</v>
      </c>
      <c r="F198" s="219" t="s">
        <v>733</v>
      </c>
      <c r="G198" s="203"/>
      <c r="H198" s="203"/>
      <c r="I198" s="203"/>
      <c r="J198" s="65"/>
      <c r="K198" s="179">
        <v>1</v>
      </c>
    </row>
    <row r="199" spans="2:11" ht="45.75" thickBot="1">
      <c r="B199" s="167"/>
      <c r="C199" s="2194"/>
      <c r="D199" s="2116"/>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5" t="s">
        <v>1029</v>
      </c>
      <c r="D201" s="2206"/>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5" t="s">
        <v>1031</v>
      </c>
      <c r="D202" s="2206"/>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7" t="s">
        <v>1037</v>
      </c>
      <c r="D205" s="2207"/>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5" t="s">
        <v>1039</v>
      </c>
      <c r="D206" s="2196"/>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5" t="s">
        <v>1041</v>
      </c>
      <c r="D207" s="2196"/>
      <c r="E207" s="201">
        <f>SUMIF(OTCHET!L:L,8,OTCHET!E:E)</f>
        <v>0</v>
      </c>
      <c r="F207" s="201">
        <f>SUMIF(OTCHET!L:L,8,OTCHET!F:F)</f>
        <v>16211710</v>
      </c>
      <c r="G207" s="201">
        <f>SUMIF(OTCHET!L:L,8,OTCHET!G:G)</f>
        <v>12956723</v>
      </c>
      <c r="H207" s="201">
        <f>SUMIF(OTCHET!L:L,8,OTCHET!H:H)</f>
        <v>0</v>
      </c>
      <c r="I207" s="201">
        <f>SUMIF(OTCHET!L:L,8,OTCHET!I:I)</f>
        <v>-75</v>
      </c>
      <c r="J207" s="201">
        <f>SUMIF(OTCHET!L:L,8,OTCHET!J:J)</f>
        <v>3255062</v>
      </c>
      <c r="K207" s="179">
        <v>1</v>
      </c>
    </row>
    <row r="208" spans="2:11" ht="21.75" thickBot="1">
      <c r="B208" s="169" t="s">
        <v>1042</v>
      </c>
      <c r="C208" s="2203" t="s">
        <v>1043</v>
      </c>
      <c r="D208" s="2204"/>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91" t="s">
        <v>1044</v>
      </c>
      <c r="D209" s="2192"/>
      <c r="E209" s="171">
        <f t="shared" ref="E209:J209" si="5">SUM(E200:E208)</f>
        <v>0</v>
      </c>
      <c r="F209" s="171">
        <f t="shared" si="5"/>
        <v>16211710</v>
      </c>
      <c r="G209" s="171">
        <f t="shared" si="5"/>
        <v>12956723</v>
      </c>
      <c r="H209" s="171">
        <f t="shared" si="5"/>
        <v>0</v>
      </c>
      <c r="I209" s="171">
        <f t="shared" si="5"/>
        <v>-75</v>
      </c>
      <c r="J209" s="171">
        <f t="shared" si="5"/>
        <v>3255062</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9:D179"/>
    <mergeCell ref="C180:D180"/>
    <mergeCell ref="C207:D207"/>
    <mergeCell ref="C208:D208"/>
    <mergeCell ref="C201:D201"/>
    <mergeCell ref="C202:D202"/>
    <mergeCell ref="C205:D205"/>
    <mergeCell ref="C184:D184"/>
    <mergeCell ref="B191:D191"/>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75:D175"/>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9"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2266</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28" t="str">
        <f>VLOOKUP(E15,SMETKA,2,FALSE)</f>
        <v>ОТЧЕТНИ ДАННИ ПО ЕБК ЗА СМЕТКИТЕ ЗА СРЕДСТВАТА ОТ ЕВРОПЕЙСКИЯ СЪЮЗ - РА</v>
      </c>
      <c r="C7" s="2229"/>
      <c r="D7" s="2229"/>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30" t="s">
        <v>2261</v>
      </c>
      <c r="C9" s="2231"/>
      <c r="D9" s="2232"/>
      <c r="E9" s="1016">
        <v>45658</v>
      </c>
      <c r="F9" s="1017">
        <v>45930</v>
      </c>
      <c r="G9" s="247"/>
      <c r="H9" s="1817">
        <v>121100421</v>
      </c>
      <c r="I9" s="2274"/>
      <c r="J9" s="2275"/>
      <c r="K9" s="4">
        <v>1</v>
      </c>
      <c r="L9" s="389"/>
    </row>
    <row r="10" spans="1:12">
      <c r="A10" s="223"/>
      <c r="B10" s="240" t="s">
        <v>1312</v>
      </c>
      <c r="C10" s="223"/>
      <c r="D10" s="238"/>
      <c r="E10" s="247"/>
      <c r="F10" s="247"/>
      <c r="G10" s="247"/>
      <c r="H10" s="1009"/>
      <c r="I10" s="2276" t="s">
        <v>1605</v>
      </c>
      <c r="J10" s="2276"/>
      <c r="K10" s="4">
        <v>1</v>
      </c>
      <c r="L10" s="389"/>
    </row>
    <row r="11" spans="1:12" ht="6" customHeight="1">
      <c r="A11" s="223"/>
      <c r="B11" s="240"/>
      <c r="C11" s="223"/>
      <c r="D11" s="238"/>
      <c r="E11" s="240"/>
      <c r="F11" s="223"/>
      <c r="G11" s="247"/>
      <c r="H11" s="1009"/>
      <c r="I11" s="2277"/>
      <c r="J11" s="2277"/>
      <c r="K11" s="4">
        <v>1</v>
      </c>
      <c r="L11" s="389"/>
    </row>
    <row r="12" spans="1:12" ht="27" customHeight="1">
      <c r="B12" s="2216" t="str">
        <f>VLOOKUP(F12,PRBK,2,FALSE)</f>
        <v>Държавен фонд "Земеделие"</v>
      </c>
      <c r="C12" s="2217"/>
      <c r="D12" s="2218"/>
      <c r="E12" s="1467" t="s">
        <v>1416</v>
      </c>
      <c r="F12" s="1850" t="s">
        <v>1748</v>
      </c>
      <c r="G12" s="247"/>
      <c r="H12" s="1009"/>
      <c r="I12" s="2277"/>
      <c r="J12" s="2277"/>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33" t="s">
        <v>736</v>
      </c>
      <c r="D22" s="2234"/>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21" t="s">
        <v>737</v>
      </c>
      <c r="D28" s="2222"/>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21" t="s">
        <v>742</v>
      </c>
      <c r="D33" s="2222"/>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21" t="s">
        <v>1262</v>
      </c>
      <c r="D39" s="2222"/>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1" t="str">
        <f>$B$7</f>
        <v>ОТЧЕТНИ ДАННИ ПО ЕБК ЗА СМЕТКИТЕ ЗА СРЕДСТВАТА ОТ ЕВРОПЕЙСКИЯ СЪЮЗ - РА</v>
      </c>
      <c r="C174" s="2212"/>
      <c r="D174" s="2212"/>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3" t="str">
        <f>$B$9</f>
        <v>ДЪРЖАВЕН ФОНД "ЗЕМЕДЕЛИЕ"</v>
      </c>
      <c r="C176" s="2214"/>
      <c r="D176" s="2215"/>
      <c r="E176" s="1016">
        <f>$E$9</f>
        <v>45658</v>
      </c>
      <c r="F176" s="1104">
        <f>$F$9</f>
        <v>45930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6" t="str">
        <f>$B$12</f>
        <v>Държавен фонд "Земеделие"</v>
      </c>
      <c r="C179" s="2217"/>
      <c r="D179" s="2218"/>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5" t="s">
        <v>489</v>
      </c>
      <c r="D187" s="2224"/>
      <c r="E187" s="393">
        <f t="shared" ref="E187:J187" si="32">SUMIF($B$613:$B$20149,$B187,E$613:E$20149)</f>
        <v>0</v>
      </c>
      <c r="F187" s="394">
        <f t="shared" si="32"/>
        <v>11326433</v>
      </c>
      <c r="G187" s="507">
        <f t="shared" si="32"/>
        <v>11326433</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47066</v>
      </c>
      <c r="G188" s="510">
        <f t="shared" si="34"/>
        <v>47066</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11279367</v>
      </c>
      <c r="G189" s="513">
        <f t="shared" si="34"/>
        <v>11279367</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6" t="s">
        <v>492</v>
      </c>
      <c r="D190" s="2226"/>
      <c r="E190" s="393">
        <f t="shared" ref="E190:J190" si="35">SUMIF($B$613:$B$20149,$B190,E$613:E$20149)</f>
        <v>0</v>
      </c>
      <c r="F190" s="394">
        <f t="shared" si="35"/>
        <v>2054076</v>
      </c>
      <c r="G190" s="507">
        <f t="shared" si="35"/>
        <v>1630290</v>
      </c>
      <c r="H190" s="508">
        <f t="shared" si="35"/>
        <v>0</v>
      </c>
      <c r="I190" s="508">
        <f t="shared" si="35"/>
        <v>-75</v>
      </c>
      <c r="J190" s="509">
        <f t="shared" si="35"/>
        <v>423861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2027979</v>
      </c>
      <c r="G191" s="510">
        <f t="shared" si="36"/>
        <v>1607460</v>
      </c>
      <c r="H191" s="511">
        <f t="shared" si="36"/>
        <v>0</v>
      </c>
      <c r="I191" s="511">
        <f t="shared" si="36"/>
        <v>-75</v>
      </c>
      <c r="J191" s="512">
        <f t="shared" si="36"/>
        <v>420594</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2415</v>
      </c>
      <c r="G194" s="516">
        <f t="shared" si="36"/>
        <v>2415</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23682</v>
      </c>
      <c r="G195" s="513">
        <f t="shared" si="36"/>
        <v>20415</v>
      </c>
      <c r="H195" s="514">
        <f t="shared" si="36"/>
        <v>0</v>
      </c>
      <c r="I195" s="514">
        <f t="shared" si="36"/>
        <v>0</v>
      </c>
      <c r="J195" s="515">
        <f t="shared" si="36"/>
        <v>3267</v>
      </c>
      <c r="K195" s="1475">
        <f t="shared" si="33"/>
        <v>1</v>
      </c>
      <c r="L195" s="1306" t="s">
        <v>1364</v>
      </c>
    </row>
    <row r="196" spans="1:26" s="284" customFormat="1" ht="18.75" customHeight="1">
      <c r="A196" s="8">
        <v>65</v>
      </c>
      <c r="B196" s="1146">
        <v>500</v>
      </c>
      <c r="C196" s="2227" t="s">
        <v>870</v>
      </c>
      <c r="D196" s="2227"/>
      <c r="E196" s="393">
        <f t="shared" ref="E196:J196" si="37">SUMIF($B$613:$B$20149,$B196,E$613:E$20149)</f>
        <v>0</v>
      </c>
      <c r="F196" s="394">
        <f t="shared" si="37"/>
        <v>2831201</v>
      </c>
      <c r="G196" s="507">
        <f t="shared" si="37"/>
        <v>0</v>
      </c>
      <c r="H196" s="508">
        <f t="shared" si="37"/>
        <v>0</v>
      </c>
      <c r="I196" s="508">
        <f t="shared" si="37"/>
        <v>0</v>
      </c>
      <c r="J196" s="509">
        <f t="shared" si="37"/>
        <v>2831201</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1715539</v>
      </c>
      <c r="G197" s="510">
        <f t="shared" si="38"/>
        <v>0</v>
      </c>
      <c r="H197" s="511">
        <f t="shared" si="38"/>
        <v>0</v>
      </c>
      <c r="I197" s="511">
        <f t="shared" si="38"/>
        <v>0</v>
      </c>
      <c r="J197" s="512">
        <f t="shared" si="38"/>
        <v>1715539</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691812</v>
      </c>
      <c r="G200" s="516">
        <f t="shared" si="38"/>
        <v>0</v>
      </c>
      <c r="H200" s="517">
        <f t="shared" si="38"/>
        <v>0</v>
      </c>
      <c r="I200" s="517">
        <f t="shared" si="38"/>
        <v>0</v>
      </c>
      <c r="J200" s="518">
        <f t="shared" si="38"/>
        <v>691812</v>
      </c>
      <c r="K200" s="1475">
        <f t="shared" si="33"/>
        <v>1</v>
      </c>
      <c r="L200" s="1306" t="s">
        <v>1367</v>
      </c>
    </row>
    <row r="201" spans="1:26" ht="18.75" customHeight="1">
      <c r="A201" s="9">
        <v>85</v>
      </c>
      <c r="B201" s="1163"/>
      <c r="C201" s="1161">
        <v>580</v>
      </c>
      <c r="D201" s="1162" t="s">
        <v>874</v>
      </c>
      <c r="E201" s="551">
        <f t="shared" si="38"/>
        <v>0</v>
      </c>
      <c r="F201" s="559">
        <f t="shared" si="38"/>
        <v>423850</v>
      </c>
      <c r="G201" s="516">
        <f t="shared" si="38"/>
        <v>0</v>
      </c>
      <c r="H201" s="517">
        <f t="shared" si="38"/>
        <v>0</v>
      </c>
      <c r="I201" s="517">
        <f t="shared" si="38"/>
        <v>0</v>
      </c>
      <c r="J201" s="518">
        <f t="shared" si="38"/>
        <v>423850</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5" t="s">
        <v>876</v>
      </c>
      <c r="D204" s="2236"/>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26" t="s">
        <v>877</v>
      </c>
      <c r="D205" s="2226"/>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09" t="s">
        <v>566</v>
      </c>
      <c r="D223" s="2209"/>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09" t="s">
        <v>1051</v>
      </c>
      <c r="D227" s="2209"/>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09" t="s">
        <v>896</v>
      </c>
      <c r="D233" s="2209"/>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09" t="s">
        <v>898</v>
      </c>
      <c r="D236" s="2210"/>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3" t="s">
        <v>899</v>
      </c>
      <c r="D237" s="2224"/>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3" t="s">
        <v>900</v>
      </c>
      <c r="D238" s="2224"/>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3" t="s">
        <v>1704</v>
      </c>
      <c r="D239" s="2224"/>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09" t="s">
        <v>901</v>
      </c>
      <c r="D243" s="2209"/>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09" t="s">
        <v>910</v>
      </c>
      <c r="D258" s="2209"/>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09" t="s">
        <v>911</v>
      </c>
      <c r="D259" s="2209"/>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09" t="s">
        <v>912</v>
      </c>
      <c r="D260" s="2209"/>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09" t="s">
        <v>913</v>
      </c>
      <c r="D261" s="2209"/>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09" t="s">
        <v>1708</v>
      </c>
      <c r="D268" s="2209"/>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09" t="s">
        <v>1705</v>
      </c>
      <c r="D272" s="2209"/>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09" t="s">
        <v>1706</v>
      </c>
      <c r="D273" s="2209"/>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3" t="s">
        <v>923</v>
      </c>
      <c r="D274" s="2224"/>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09" t="s">
        <v>570</v>
      </c>
      <c r="D275" s="2209"/>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20" t="s">
        <v>924</v>
      </c>
      <c r="D278" s="2220"/>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20" t="s">
        <v>925</v>
      </c>
      <c r="D279" s="2220"/>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20" t="s">
        <v>266</v>
      </c>
      <c r="D287" s="2220"/>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20" t="s">
        <v>941</v>
      </c>
      <c r="D290" s="2220"/>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09" t="s">
        <v>942</v>
      </c>
      <c r="D291" s="2209"/>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46" t="s">
        <v>1303</v>
      </c>
      <c r="D296" s="2247"/>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4" t="s">
        <v>951</v>
      </c>
      <c r="D300" s="2245"/>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16211710</v>
      </c>
      <c r="G304" s="685">
        <f t="shared" si="71"/>
        <v>12956723</v>
      </c>
      <c r="H304" s="686">
        <f t="shared" si="71"/>
        <v>0</v>
      </c>
      <c r="I304" s="686">
        <f t="shared" si="71"/>
        <v>-75</v>
      </c>
      <c r="J304" s="687">
        <f t="shared" si="71"/>
        <v>3255062</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1" t="str">
        <f>$B$7</f>
        <v>ОТЧЕТНИ ДАННИ ПО ЕБК ЗА СМЕТКИТЕ ЗА СРЕДСТВАТА ОТ ЕВРОПЕЙСКИЯ СЪЮЗ - РА</v>
      </c>
      <c r="C309" s="2212"/>
      <c r="D309" s="2212"/>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3" t="str">
        <f>$B$9</f>
        <v>ДЪРЖАВЕН ФОНД "ЗЕМЕДЕЛИЕ"</v>
      </c>
      <c r="C311" s="2214"/>
      <c r="D311" s="2215"/>
      <c r="E311" s="1016">
        <f>$E$9</f>
        <v>45658</v>
      </c>
      <c r="F311" s="1104">
        <f>$F$9</f>
        <v>45930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6" t="str">
        <f>$B$12</f>
        <v>Държавен фонд "Земеделие"</v>
      </c>
      <c r="C314" s="2217"/>
      <c r="D314" s="2218"/>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19" t="s">
        <v>324</v>
      </c>
      <c r="C347" s="2219"/>
      <c r="D347" s="2219"/>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1" t="str">
        <f>$B$7</f>
        <v>ОТЧЕТНИ ДАННИ ПО ЕБК ЗА СМЕТКИТЕ ЗА СРЕДСТВАТА ОТ ЕВРОПЕЙСКИЯ СЪЮЗ - РА</v>
      </c>
      <c r="C351" s="2212"/>
      <c r="D351" s="2212"/>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3" t="str">
        <f>$B$9</f>
        <v>ДЪРЖАВЕН ФОНД "ЗЕМЕДЕЛИЕ"</v>
      </c>
      <c r="C353" s="2214"/>
      <c r="D353" s="2215"/>
      <c r="E353" s="1016">
        <f>$E$9</f>
        <v>45658</v>
      </c>
      <c r="F353" s="1342">
        <f>$F$9</f>
        <v>45930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6" t="str">
        <f>$B$12</f>
        <v>Държавен фонд "Земеделие"</v>
      </c>
      <c r="C356" s="2217"/>
      <c r="D356" s="2218"/>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48" t="s">
        <v>573</v>
      </c>
      <c r="D364" s="2249"/>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37" t="s">
        <v>585</v>
      </c>
      <c r="D378" s="2238"/>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37" t="s">
        <v>1071</v>
      </c>
      <c r="D386" s="2238"/>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37" t="s">
        <v>929</v>
      </c>
      <c r="D391" s="2238"/>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37" t="s">
        <v>930</v>
      </c>
      <c r="D394" s="2238"/>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37" t="s">
        <v>932</v>
      </c>
      <c r="D399" s="2238"/>
      <c r="E399" s="1682">
        <f t="shared" ref="E399:J399" si="84">+E400+E401</f>
        <v>0</v>
      </c>
      <c r="F399" s="435">
        <f t="shared" si="84"/>
        <v>8404431</v>
      </c>
      <c r="G399" s="470">
        <f t="shared" si="84"/>
        <v>8404506</v>
      </c>
      <c r="H399" s="471">
        <f t="shared" si="84"/>
        <v>0</v>
      </c>
      <c r="I399" s="472">
        <f t="shared" si="84"/>
        <v>-75</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8404431</v>
      </c>
      <c r="G400" s="474">
        <v>8404506</v>
      </c>
      <c r="H400" s="475">
        <v>0</v>
      </c>
      <c r="I400" s="475">
        <v>-75</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37" t="s">
        <v>933</v>
      </c>
      <c r="D402" s="2238"/>
      <c r="E402" s="1682">
        <f t="shared" ref="E402:J402" si="85">+E403+E404</f>
        <v>0</v>
      </c>
      <c r="F402" s="435">
        <f t="shared" si="85"/>
        <v>5573524</v>
      </c>
      <c r="G402" s="470">
        <f t="shared" si="85"/>
        <v>5573524</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5573524</v>
      </c>
      <c r="G403" s="474">
        <v>5573524</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37" t="s">
        <v>2257</v>
      </c>
      <c r="D405" s="2238"/>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37" t="s">
        <v>329</v>
      </c>
      <c r="D408" s="2238"/>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37" t="s">
        <v>330</v>
      </c>
      <c r="D409" s="2238"/>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37" t="s">
        <v>988</v>
      </c>
      <c r="D412" s="2238"/>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37" t="s">
        <v>937</v>
      </c>
      <c r="D415" s="2238"/>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147170</v>
      </c>
      <c r="G416" s="1434">
        <v>0</v>
      </c>
      <c r="H416" s="1435">
        <v>0</v>
      </c>
      <c r="I416" s="1435">
        <v>0</v>
      </c>
      <c r="J416" s="476">
        <v>147170</v>
      </c>
      <c r="K416" s="1475">
        <f t="shared" si="77"/>
        <v>1</v>
      </c>
      <c r="L416" s="440"/>
    </row>
    <row r="417" spans="1:26" ht="18.75" customHeight="1">
      <c r="A417" s="9">
        <v>240</v>
      </c>
      <c r="B417" s="236"/>
      <c r="C417" s="227">
        <v>6905</v>
      </c>
      <c r="D417" s="263" t="s">
        <v>331</v>
      </c>
      <c r="E417" s="584"/>
      <c r="F417" s="573">
        <f t="shared" si="90"/>
        <v>1883768</v>
      </c>
      <c r="G417" s="1436">
        <v>0</v>
      </c>
      <c r="H417" s="1437">
        <v>0</v>
      </c>
      <c r="I417" s="1437">
        <v>0</v>
      </c>
      <c r="J417" s="479">
        <v>1883768</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756109</v>
      </c>
      <c r="G418" s="1436">
        <v>0</v>
      </c>
      <c r="H418" s="1437">
        <v>0</v>
      </c>
      <c r="I418" s="1437">
        <v>0</v>
      </c>
      <c r="J418" s="479">
        <v>756109</v>
      </c>
      <c r="K418" s="1475">
        <f t="shared" si="77"/>
        <v>1</v>
      </c>
      <c r="L418" s="440"/>
    </row>
    <row r="419" spans="1:26" ht="18.75" customHeight="1">
      <c r="A419" s="9">
        <v>245</v>
      </c>
      <c r="B419" s="236"/>
      <c r="C419" s="227">
        <v>6907</v>
      </c>
      <c r="D419" s="263" t="s">
        <v>1322</v>
      </c>
      <c r="E419" s="584"/>
      <c r="F419" s="573">
        <f t="shared" si="90"/>
        <v>468015</v>
      </c>
      <c r="G419" s="1436">
        <v>0</v>
      </c>
      <c r="H419" s="1437">
        <v>0</v>
      </c>
      <c r="I419" s="1437">
        <v>0</v>
      </c>
      <c r="J419" s="479">
        <v>468015</v>
      </c>
      <c r="K419" s="1475">
        <f t="shared" si="77"/>
        <v>1</v>
      </c>
      <c r="L419" s="440"/>
    </row>
    <row r="420" spans="1:26" ht="18.75" customHeight="1">
      <c r="A420" s="9">
        <v>250</v>
      </c>
      <c r="B420" s="236"/>
      <c r="C420" s="227">
        <v>6908</v>
      </c>
      <c r="D420" s="263" t="s">
        <v>991</v>
      </c>
      <c r="E420" s="584"/>
      <c r="F420" s="573">
        <f t="shared" si="90"/>
        <v>-3255062</v>
      </c>
      <c r="G420" s="1436">
        <v>0</v>
      </c>
      <c r="H420" s="1437">
        <v>0</v>
      </c>
      <c r="I420" s="1437">
        <v>0</v>
      </c>
      <c r="J420" s="479">
        <v>-3255062</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13977955</v>
      </c>
      <c r="G422" s="495">
        <f t="shared" si="91"/>
        <v>13978030</v>
      </c>
      <c r="H422" s="496">
        <f t="shared" si="91"/>
        <v>0</v>
      </c>
      <c r="I422" s="496">
        <f t="shared" si="91"/>
        <v>-75</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37" t="s">
        <v>1219</v>
      </c>
      <c r="D425" s="2238"/>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37" t="s">
        <v>993</v>
      </c>
      <c r="D426" s="2238"/>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37" t="s">
        <v>938</v>
      </c>
      <c r="D427" s="2238"/>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37" t="s">
        <v>939</v>
      </c>
      <c r="D428" s="2238"/>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37" t="s">
        <v>1394</v>
      </c>
      <c r="D429" s="2238"/>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3" t="str">
        <f>$B$7</f>
        <v>ОТЧЕТНИ ДАННИ ПО ЕБК ЗА СМЕТКИТЕ ЗА СРЕДСТВАТА ОТ ЕВРОПЕЙСКИЯ СЪЮЗ - РА</v>
      </c>
      <c r="C436" s="2254"/>
      <c r="D436" s="2254"/>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3" t="str">
        <f>$B$9</f>
        <v>ДЪРЖАВЕН ФОНД "ЗЕМЕДЕЛИЕ"</v>
      </c>
      <c r="C438" s="2214"/>
      <c r="D438" s="2215"/>
      <c r="E438" s="1016">
        <f>$E$9</f>
        <v>45658</v>
      </c>
      <c r="F438" s="1342">
        <f>$F$9</f>
        <v>45930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6" t="str">
        <f>$B$12</f>
        <v>Държавен фонд "Земеделие"</v>
      </c>
      <c r="C441" s="2217"/>
      <c r="D441" s="2218"/>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-2233755</v>
      </c>
      <c r="G448" s="1392">
        <f t="shared" si="94"/>
        <v>1021307</v>
      </c>
      <c r="H448" s="1393">
        <f t="shared" si="94"/>
        <v>0</v>
      </c>
      <c r="I448" s="1393">
        <f t="shared" si="94"/>
        <v>0</v>
      </c>
      <c r="J448" s="1394">
        <f t="shared" si="94"/>
        <v>-3255062</v>
      </c>
      <c r="K448" s="4">
        <v>1</v>
      </c>
      <c r="L448" s="463"/>
    </row>
    <row r="449" spans="1:26" ht="16.5" thickBot="1">
      <c r="A449" s="9"/>
      <c r="B449" s="1074"/>
      <c r="C449" s="1075"/>
      <c r="D449" s="1395" t="s">
        <v>1325</v>
      </c>
      <c r="E449" s="1396">
        <f t="shared" ref="E449:J450" si="95">+E600</f>
        <v>0</v>
      </c>
      <c r="F449" s="1396">
        <f t="shared" si="95"/>
        <v>2233755</v>
      </c>
      <c r="G449" s="1397">
        <f t="shared" si="95"/>
        <v>-1021307</v>
      </c>
      <c r="H449" s="1398">
        <f t="shared" si="95"/>
        <v>0</v>
      </c>
      <c r="I449" s="1398">
        <f t="shared" si="95"/>
        <v>0</v>
      </c>
      <c r="J449" s="1399">
        <f t="shared" si="95"/>
        <v>3255062</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1" t="str">
        <f>$B$7</f>
        <v>ОТЧЕТНИ ДАННИ ПО ЕБК ЗА СМЕТКИТЕ ЗА СРЕДСТВАТА ОТ ЕВРОПЕЙСКИЯ СЪЮЗ - РА</v>
      </c>
      <c r="C452" s="2212"/>
      <c r="D452" s="2212"/>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3" t="str">
        <f>$B$9</f>
        <v>ДЪРЖАВЕН ФОНД "ЗЕМЕДЕЛИЕ"</v>
      </c>
      <c r="C454" s="2214"/>
      <c r="D454" s="2215"/>
      <c r="E454" s="1016">
        <f>$E$9</f>
        <v>45658</v>
      </c>
      <c r="F454" s="1342">
        <f>$F$9</f>
        <v>45930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6" t="str">
        <f>$B$12</f>
        <v>Държавен фонд "Земеделие"</v>
      </c>
      <c r="C457" s="2217"/>
      <c r="D457" s="2218"/>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70" t="s">
        <v>1221</v>
      </c>
      <c r="D464" s="2271"/>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69" t="s">
        <v>1224</v>
      </c>
      <c r="D468" s="2269"/>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69" t="s">
        <v>2116</v>
      </c>
      <c r="D471" s="226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70" t="s">
        <v>1227</v>
      </c>
      <c r="D474" s="2271"/>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50" t="s">
        <v>1234</v>
      </c>
      <c r="D481" s="225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2" t="s">
        <v>1328</v>
      </c>
      <c r="D484" s="2252"/>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73" t="s">
        <v>1335</v>
      </c>
      <c r="D500" s="2278"/>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73" t="s">
        <v>151</v>
      </c>
      <c r="D505" s="2278"/>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72" t="s">
        <v>1344</v>
      </c>
      <c r="D506" s="227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2" t="s">
        <v>160</v>
      </c>
      <c r="D515" s="2252"/>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2" t="s">
        <v>164</v>
      </c>
      <c r="D519" s="2252"/>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2" t="s">
        <v>1334</v>
      </c>
      <c r="D524" s="2260"/>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hidden="1" customHeight="1">
      <c r="A527" s="8">
        <v>355</v>
      </c>
      <c r="B527" s="466">
        <v>8800</v>
      </c>
      <c r="C527" s="2273" t="s">
        <v>1333</v>
      </c>
      <c r="D527" s="2258"/>
      <c r="E527" s="1683">
        <f t="shared" ref="E527:J527" si="111">SUM(E528:E533)</f>
        <v>0</v>
      </c>
      <c r="F527" s="590">
        <f t="shared" si="111"/>
        <v>0</v>
      </c>
      <c r="G527" s="658">
        <f t="shared" si="111"/>
        <v>0</v>
      </c>
      <c r="H527" s="656">
        <f t="shared" si="111"/>
        <v>0</v>
      </c>
      <c r="I527" s="656">
        <f t="shared" si="111"/>
        <v>0</v>
      </c>
      <c r="J527" s="624">
        <f t="shared" si="111"/>
        <v>0</v>
      </c>
      <c r="K527" s="1475" t="str">
        <f t="shared" si="97"/>
        <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5" t="s">
        <v>1075</v>
      </c>
      <c r="D534" s="2256"/>
      <c r="E534" s="1683">
        <f t="shared" ref="E534:J534" si="114">SUM(E535:E537)</f>
        <v>0</v>
      </c>
      <c r="F534" s="590">
        <f t="shared" si="114"/>
        <v>2233755</v>
      </c>
      <c r="G534" s="658">
        <f t="shared" si="114"/>
        <v>-1021307</v>
      </c>
      <c r="H534" s="656">
        <f t="shared" si="114"/>
        <v>0</v>
      </c>
      <c r="I534" s="656">
        <f t="shared" si="114"/>
        <v>0</v>
      </c>
      <c r="J534" s="624">
        <f t="shared" si="114"/>
        <v>3255062</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2233755</v>
      </c>
      <c r="G537" s="486">
        <v>-1021307</v>
      </c>
      <c r="H537" s="487">
        <v>0</v>
      </c>
      <c r="I537" s="487">
        <v>0</v>
      </c>
      <c r="J537" s="488">
        <v>3255062</v>
      </c>
      <c r="K537" s="1475">
        <f t="shared" si="113"/>
        <v>1</v>
      </c>
      <c r="L537" s="613"/>
    </row>
    <row r="538" spans="1:26" s="284" customFormat="1" ht="18.75" hidden="1" customHeight="1">
      <c r="A538" s="8">
        <v>395</v>
      </c>
      <c r="B538" s="469">
        <v>9000</v>
      </c>
      <c r="C538" s="2252" t="s">
        <v>1425</v>
      </c>
      <c r="D538" s="2252"/>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9" t="s">
        <v>1329</v>
      </c>
      <c r="D539" s="2259"/>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7" t="s">
        <v>1330</v>
      </c>
      <c r="D544" s="225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52" t="s">
        <v>1331</v>
      </c>
      <c r="D547" s="2252"/>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57" t="s">
        <v>1341</v>
      </c>
      <c r="D569" s="2257"/>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7" t="s">
        <v>1332</v>
      </c>
      <c r="D589" s="225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57" t="s">
        <v>630</v>
      </c>
      <c r="D594" s="225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2233755</v>
      </c>
      <c r="G600" s="1429">
        <f t="shared" si="126"/>
        <v>-1021307</v>
      </c>
      <c r="H600" s="1430">
        <f t="shared" si="126"/>
        <v>0</v>
      </c>
      <c r="I600" s="1430">
        <f t="shared" si="126"/>
        <v>0</v>
      </c>
      <c r="J600" s="1431">
        <f t="shared" si="126"/>
        <v>3255062</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6"/>
      <c r="H603" s="2267"/>
      <c r="I603" s="2267"/>
      <c r="J603" s="2268"/>
      <c r="K603" s="4">
        <v>1</v>
      </c>
      <c r="L603" s="615"/>
    </row>
    <row r="604" spans="1:26" ht="18.75" customHeight="1">
      <c r="A604" s="9"/>
      <c r="B604" s="1074"/>
      <c r="C604" s="1075"/>
      <c r="D604" s="1077"/>
      <c r="E604" s="703"/>
      <c r="F604" s="1075"/>
      <c r="G604" s="2264" t="s">
        <v>1404</v>
      </c>
      <c r="H604" s="2264"/>
      <c r="I604" s="2264"/>
      <c r="J604" s="226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61"/>
      <c r="H606" s="2262"/>
      <c r="I606" s="2262"/>
      <c r="J606" s="2263"/>
      <c r="K606" s="4">
        <v>1</v>
      </c>
      <c r="L606" s="615"/>
    </row>
    <row r="607" spans="1:26" ht="21.75" customHeight="1">
      <c r="A607" s="9"/>
      <c r="B607" s="2265" t="s">
        <v>1397</v>
      </c>
      <c r="C607" s="2265"/>
      <c r="D607" s="1083" t="s">
        <v>1374</v>
      </c>
      <c r="E607" s="1079"/>
      <c r="F607" s="1080"/>
      <c r="G607" s="2264" t="s">
        <v>1404</v>
      </c>
      <c r="H607" s="2264"/>
      <c r="I607" s="2264"/>
      <c r="J607" s="2264"/>
      <c r="K607" s="4">
        <v>1</v>
      </c>
      <c r="L607" s="615"/>
    </row>
    <row r="608" spans="1:26" ht="45" customHeight="1">
      <c r="A608" s="14"/>
      <c r="B608" s="2242">
        <v>45938</v>
      </c>
      <c r="C608" s="2243"/>
      <c r="D608" s="1084" t="s">
        <v>1399</v>
      </c>
      <c r="E608" s="1067"/>
      <c r="F608" s="1073"/>
      <c r="G608" s="1082" t="s">
        <v>1400</v>
      </c>
      <c r="H608" s="2239" t="s">
        <v>2262</v>
      </c>
      <c r="I608" s="2240"/>
      <c r="J608" s="2241"/>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39"/>
      <c r="I610" s="2240"/>
      <c r="J610" s="2241"/>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1" t="str">
        <f>$B$7</f>
        <v>ОТЧЕТНИ ДАННИ ПО ЕБК ЗА СМЕТКИТЕ ЗА СРЕДСТВАТА ОТ ЕВРОПЕЙСКИЯ СЪЮЗ - РА</v>
      </c>
      <c r="C614" s="2212"/>
      <c r="D614" s="2212"/>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3" t="str">
        <f>$B$9</f>
        <v>ДЪРЖАВЕН ФОНД "ЗЕМЕДЕЛИЕ"</v>
      </c>
      <c r="C616" s="2214"/>
      <c r="D616" s="2215"/>
      <c r="E616" s="1016">
        <f>$E$9</f>
        <v>45658</v>
      </c>
      <c r="F616" s="1104">
        <f>$F$9</f>
        <v>45930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5" t="s">
        <v>489</v>
      </c>
      <c r="D630" s="2224"/>
      <c r="E630" s="393">
        <f t="shared" ref="E630:J630" si="128">SUM(E631:E632)</f>
        <v>0</v>
      </c>
      <c r="F630" s="394">
        <f t="shared" si="128"/>
        <v>11326433</v>
      </c>
      <c r="G630" s="507">
        <f t="shared" si="128"/>
        <v>11326433</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47066</v>
      </c>
      <c r="G631" s="474">
        <v>47066</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11279367</v>
      </c>
      <c r="G632" s="486">
        <v>11279367</v>
      </c>
      <c r="H632" s="487">
        <v>0</v>
      </c>
      <c r="I632" s="487">
        <v>0</v>
      </c>
      <c r="J632" s="488">
        <v>0</v>
      </c>
      <c r="K632" s="1471">
        <f t="shared" si="129"/>
        <v>1</v>
      </c>
      <c r="L632" s="427"/>
    </row>
    <row r="633" spans="1:12">
      <c r="A633" s="237"/>
      <c r="B633" s="1146">
        <v>200</v>
      </c>
      <c r="C633" s="2226" t="s">
        <v>492</v>
      </c>
      <c r="D633" s="2226"/>
      <c r="E633" s="393">
        <f t="shared" ref="E633:J633" si="130">SUM(E634:E638)</f>
        <v>0</v>
      </c>
      <c r="F633" s="394">
        <f t="shared" si="130"/>
        <v>2054076</v>
      </c>
      <c r="G633" s="507">
        <f t="shared" si="130"/>
        <v>1630290</v>
      </c>
      <c r="H633" s="508">
        <f t="shared" si="130"/>
        <v>0</v>
      </c>
      <c r="I633" s="508">
        <f t="shared" si="130"/>
        <v>-75</v>
      </c>
      <c r="J633" s="509">
        <f t="shared" si="130"/>
        <v>423861</v>
      </c>
      <c r="K633" s="1471">
        <f t="shared" si="129"/>
        <v>1</v>
      </c>
      <c r="L633" s="427"/>
    </row>
    <row r="634" spans="1:12">
      <c r="A634" s="237"/>
      <c r="B634" s="1152"/>
      <c r="C634" s="1148">
        <v>201</v>
      </c>
      <c r="D634" s="1149" t="s">
        <v>493</v>
      </c>
      <c r="E634" s="548"/>
      <c r="F634" s="557">
        <f>G634+H634+I634+J634</f>
        <v>2027979</v>
      </c>
      <c r="G634" s="474">
        <v>1607460</v>
      </c>
      <c r="H634" s="475">
        <v>0</v>
      </c>
      <c r="I634" s="475">
        <v>-75</v>
      </c>
      <c r="J634" s="476">
        <v>420594</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2415</v>
      </c>
      <c r="G637" s="477">
        <v>2415</v>
      </c>
      <c r="H637" s="478">
        <v>0</v>
      </c>
      <c r="I637" s="478">
        <v>0</v>
      </c>
      <c r="J637" s="479">
        <v>0</v>
      </c>
      <c r="K637" s="1471">
        <f t="shared" si="129"/>
        <v>1</v>
      </c>
      <c r="L637" s="427"/>
    </row>
    <row r="638" spans="1:12">
      <c r="A638" s="237"/>
      <c r="B638" s="1152"/>
      <c r="C638" s="1150">
        <v>209</v>
      </c>
      <c r="D638" s="1158" t="s">
        <v>869</v>
      </c>
      <c r="E638" s="554"/>
      <c r="F638" s="558">
        <f>G638+H638+I638+J638</f>
        <v>23682</v>
      </c>
      <c r="G638" s="486">
        <v>20415</v>
      </c>
      <c r="H638" s="487">
        <v>0</v>
      </c>
      <c r="I638" s="487">
        <v>0</v>
      </c>
      <c r="J638" s="488">
        <v>3267</v>
      </c>
      <c r="K638" s="1471">
        <f t="shared" si="129"/>
        <v>1</v>
      </c>
      <c r="L638" s="427"/>
    </row>
    <row r="639" spans="1:12">
      <c r="A639" s="5"/>
      <c r="B639" s="1146">
        <v>500</v>
      </c>
      <c r="C639" s="2227" t="s">
        <v>870</v>
      </c>
      <c r="D639" s="2227"/>
      <c r="E639" s="393">
        <f t="shared" ref="E639:J639" si="131">SUM(E640:E646)</f>
        <v>0</v>
      </c>
      <c r="F639" s="394">
        <f t="shared" si="131"/>
        <v>2831201</v>
      </c>
      <c r="G639" s="507">
        <f t="shared" si="131"/>
        <v>0</v>
      </c>
      <c r="H639" s="508">
        <f t="shared" si="131"/>
        <v>0</v>
      </c>
      <c r="I639" s="508">
        <f t="shared" si="131"/>
        <v>0</v>
      </c>
      <c r="J639" s="509">
        <f t="shared" si="131"/>
        <v>2831201</v>
      </c>
      <c r="K639" s="1471">
        <f t="shared" si="129"/>
        <v>1</v>
      </c>
      <c r="L639" s="427"/>
    </row>
    <row r="640" spans="1:12">
      <c r="A640" s="237"/>
      <c r="B640" s="1152"/>
      <c r="C640" s="1159">
        <v>551</v>
      </c>
      <c r="D640" s="1160" t="s">
        <v>871</v>
      </c>
      <c r="E640" s="548"/>
      <c r="F640" s="557">
        <f t="shared" ref="F640:F647" si="132">G640+H640+I640+J640</f>
        <v>1715539</v>
      </c>
      <c r="G640" s="1434">
        <v>0</v>
      </c>
      <c r="H640" s="1435">
        <v>0</v>
      </c>
      <c r="I640" s="1435">
        <v>0</v>
      </c>
      <c r="J640" s="476">
        <v>1715539</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691812</v>
      </c>
      <c r="G643" s="1436">
        <v>0</v>
      </c>
      <c r="H643" s="1437">
        <v>0</v>
      </c>
      <c r="I643" s="1437">
        <v>0</v>
      </c>
      <c r="J643" s="479">
        <v>691812</v>
      </c>
      <c r="K643" s="1471">
        <f t="shared" si="129"/>
        <v>1</v>
      </c>
      <c r="L643" s="427"/>
    </row>
    <row r="644" spans="1:12">
      <c r="A644" s="5"/>
      <c r="B644" s="1163"/>
      <c r="C644" s="1161">
        <v>580</v>
      </c>
      <c r="D644" s="1162" t="s">
        <v>874</v>
      </c>
      <c r="E644" s="550"/>
      <c r="F644" s="559">
        <f t="shared" si="132"/>
        <v>423850</v>
      </c>
      <c r="G644" s="1436">
        <v>0</v>
      </c>
      <c r="H644" s="1437">
        <v>0</v>
      </c>
      <c r="I644" s="1437">
        <v>0</v>
      </c>
      <c r="J644" s="479">
        <v>423850</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5" t="s">
        <v>1006</v>
      </c>
      <c r="D647" s="2236"/>
      <c r="E647" s="1454"/>
      <c r="F647" s="396">
        <f t="shared" si="132"/>
        <v>0</v>
      </c>
      <c r="G647" s="1255"/>
      <c r="H647" s="1256"/>
      <c r="I647" s="1256"/>
      <c r="J647" s="1257"/>
      <c r="K647" s="1471" t="str">
        <f t="shared" si="129"/>
        <v/>
      </c>
      <c r="L647" s="427"/>
    </row>
    <row r="648" spans="1:12" hidden="1">
      <c r="A648" s="9">
        <v>10</v>
      </c>
      <c r="B648" s="1146">
        <v>1000</v>
      </c>
      <c r="C648" s="2226" t="s">
        <v>877</v>
      </c>
      <c r="D648" s="2226"/>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09" t="s">
        <v>566</v>
      </c>
      <c r="D666" s="2209"/>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09" t="s">
        <v>1051</v>
      </c>
      <c r="D670" s="2209"/>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09" t="s">
        <v>896</v>
      </c>
      <c r="D676" s="2209"/>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09" t="s">
        <v>898</v>
      </c>
      <c r="D679" s="2210"/>
      <c r="E679" s="1454"/>
      <c r="F679" s="396">
        <f t="shared" si="138"/>
        <v>0</v>
      </c>
      <c r="G679" s="1255"/>
      <c r="H679" s="1256"/>
      <c r="I679" s="1256"/>
      <c r="J679" s="1257"/>
      <c r="K679" s="1471" t="str">
        <f t="shared" si="129"/>
        <v/>
      </c>
      <c r="L679" s="427"/>
    </row>
    <row r="680" spans="1:12" hidden="1">
      <c r="A680" s="9">
        <v>205</v>
      </c>
      <c r="B680" s="1146">
        <v>2600</v>
      </c>
      <c r="C680" s="2223" t="s">
        <v>899</v>
      </c>
      <c r="D680" s="2224"/>
      <c r="E680" s="1454"/>
      <c r="F680" s="396">
        <f t="shared" si="138"/>
        <v>0</v>
      </c>
      <c r="G680" s="1255"/>
      <c r="H680" s="1256"/>
      <c r="I680" s="1256"/>
      <c r="J680" s="1257"/>
      <c r="K680" s="1471" t="str">
        <f t="shared" si="129"/>
        <v/>
      </c>
      <c r="L680" s="427"/>
    </row>
    <row r="681" spans="1:12" hidden="1">
      <c r="A681" s="9">
        <v>210</v>
      </c>
      <c r="B681" s="1146">
        <v>2700</v>
      </c>
      <c r="C681" s="2223" t="s">
        <v>900</v>
      </c>
      <c r="D681" s="2224"/>
      <c r="E681" s="1454"/>
      <c r="F681" s="396">
        <f t="shared" si="138"/>
        <v>0</v>
      </c>
      <c r="G681" s="1255"/>
      <c r="H681" s="1256"/>
      <c r="I681" s="1256"/>
      <c r="J681" s="1257"/>
      <c r="K681" s="1471" t="str">
        <f t="shared" si="129"/>
        <v/>
      </c>
      <c r="L681" s="427"/>
    </row>
    <row r="682" spans="1:12" hidden="1">
      <c r="A682" s="9">
        <v>215</v>
      </c>
      <c r="B682" s="1146">
        <v>2800</v>
      </c>
      <c r="C682" s="2223" t="s">
        <v>1704</v>
      </c>
      <c r="D682" s="2224"/>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09" t="s">
        <v>901</v>
      </c>
      <c r="D686" s="2209"/>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09" t="s">
        <v>910</v>
      </c>
      <c r="D701" s="2209"/>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09" t="s">
        <v>911</v>
      </c>
      <c r="D702" s="2209"/>
      <c r="E702" s="1454"/>
      <c r="F702" s="396">
        <f t="shared" si="143"/>
        <v>0</v>
      </c>
      <c r="G702" s="1255"/>
      <c r="H702" s="1256"/>
      <c r="I702" s="1256"/>
      <c r="J702" s="1257"/>
      <c r="K702" s="1471" t="str">
        <f t="shared" si="144"/>
        <v/>
      </c>
      <c r="L702" s="427"/>
    </row>
    <row r="703" spans="1:12" hidden="1">
      <c r="A703" s="8">
        <v>350</v>
      </c>
      <c r="B703" s="1146">
        <v>4100</v>
      </c>
      <c r="C703" s="2209" t="s">
        <v>912</v>
      </c>
      <c r="D703" s="2209"/>
      <c r="E703" s="1454"/>
      <c r="F703" s="396">
        <f t="shared" si="143"/>
        <v>0</v>
      </c>
      <c r="G703" s="1255"/>
      <c r="H703" s="1256"/>
      <c r="I703" s="1256"/>
      <c r="J703" s="1257"/>
      <c r="K703" s="1471" t="str">
        <f t="shared" si="144"/>
        <v/>
      </c>
      <c r="L703" s="427"/>
    </row>
    <row r="704" spans="1:12" hidden="1">
      <c r="A704" s="9">
        <v>355</v>
      </c>
      <c r="B704" s="1146">
        <v>4200</v>
      </c>
      <c r="C704" s="2209" t="s">
        <v>913</v>
      </c>
      <c r="D704" s="2209"/>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09" t="s">
        <v>1708</v>
      </c>
      <c r="D711" s="2209"/>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09" t="s">
        <v>1705</v>
      </c>
      <c r="D715" s="2209"/>
      <c r="E715" s="1454"/>
      <c r="F715" s="396">
        <f t="shared" si="148"/>
        <v>0</v>
      </c>
      <c r="G715" s="1255"/>
      <c r="H715" s="1256"/>
      <c r="I715" s="1256"/>
      <c r="J715" s="1257"/>
      <c r="K715" s="1471" t="str">
        <f t="shared" si="144"/>
        <v/>
      </c>
      <c r="L715" s="427"/>
    </row>
    <row r="716" spans="1:12" hidden="1">
      <c r="A716" s="7">
        <v>401</v>
      </c>
      <c r="B716" s="1146">
        <v>4500</v>
      </c>
      <c r="C716" s="2209" t="s">
        <v>1706</v>
      </c>
      <c r="D716" s="2209"/>
      <c r="E716" s="1454"/>
      <c r="F716" s="396">
        <f t="shared" si="148"/>
        <v>0</v>
      </c>
      <c r="G716" s="1255"/>
      <c r="H716" s="1256"/>
      <c r="I716" s="1256"/>
      <c r="J716" s="1257"/>
      <c r="K716" s="1471" t="str">
        <f t="shared" si="144"/>
        <v/>
      </c>
      <c r="L716" s="427"/>
    </row>
    <row r="717" spans="1:12" hidden="1">
      <c r="A717" s="18">
        <v>404</v>
      </c>
      <c r="B717" s="1146">
        <v>4600</v>
      </c>
      <c r="C717" s="2223" t="s">
        <v>923</v>
      </c>
      <c r="D717" s="2224"/>
      <c r="E717" s="1454"/>
      <c r="F717" s="396">
        <f t="shared" si="148"/>
        <v>0</v>
      </c>
      <c r="G717" s="1255"/>
      <c r="H717" s="1256"/>
      <c r="I717" s="1256"/>
      <c r="J717" s="1257"/>
      <c r="K717" s="1471" t="str">
        <f t="shared" si="144"/>
        <v/>
      </c>
      <c r="L717" s="427"/>
    </row>
    <row r="718" spans="1:12" hidden="1">
      <c r="A718" s="18">
        <v>404</v>
      </c>
      <c r="B718" s="1146">
        <v>4900</v>
      </c>
      <c r="C718" s="2209" t="s">
        <v>570</v>
      </c>
      <c r="D718" s="2209"/>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20" t="s">
        <v>924</v>
      </c>
      <c r="D721" s="2220"/>
      <c r="E721" s="1454"/>
      <c r="F721" s="396">
        <f>G721+H721+I721+J721</f>
        <v>0</v>
      </c>
      <c r="G721" s="1255">
        <v>0</v>
      </c>
      <c r="H721" s="1256">
        <v>0</v>
      </c>
      <c r="I721" s="1256">
        <v>0</v>
      </c>
      <c r="J721" s="1257">
        <v>0</v>
      </c>
      <c r="K721" s="1471" t="str">
        <f t="shared" si="144"/>
        <v/>
      </c>
      <c r="L721" s="427"/>
    </row>
    <row r="722" spans="1:12" hidden="1">
      <c r="A722" s="9">
        <v>500</v>
      </c>
      <c r="B722" s="1195">
        <v>5200</v>
      </c>
      <c r="C722" s="2220" t="s">
        <v>925</v>
      </c>
      <c r="D722" s="2220"/>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20" t="s">
        <v>266</v>
      </c>
      <c r="D730" s="2220"/>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20" t="s">
        <v>941</v>
      </c>
      <c r="D733" s="2220"/>
      <c r="E733" s="1454"/>
      <c r="F733" s="396">
        <f>G733+H733+I733+J733</f>
        <v>0</v>
      </c>
      <c r="G733" s="1255">
        <v>0</v>
      </c>
      <c r="H733" s="1256">
        <v>0</v>
      </c>
      <c r="I733" s="1256">
        <v>0</v>
      </c>
      <c r="J733" s="1257">
        <v>0</v>
      </c>
      <c r="K733" s="1471" t="str">
        <f t="shared" si="144"/>
        <v/>
      </c>
      <c r="L733" s="427"/>
    </row>
    <row r="734" spans="1:12" hidden="1">
      <c r="A734" s="8">
        <v>675</v>
      </c>
      <c r="B734" s="1146">
        <v>5500</v>
      </c>
      <c r="C734" s="2209" t="s">
        <v>942</v>
      </c>
      <c r="D734" s="2209"/>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46" t="s">
        <v>1303</v>
      </c>
      <c r="D739" s="2247"/>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16211710</v>
      </c>
      <c r="G748" s="685">
        <f t="shared" si="155"/>
        <v>12956723</v>
      </c>
      <c r="H748" s="686">
        <f t="shared" si="155"/>
        <v>0</v>
      </c>
      <c r="I748" s="686">
        <f t="shared" si="155"/>
        <v>-75</v>
      </c>
      <c r="J748" s="687">
        <f t="shared" si="155"/>
        <v>3255062</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1" t="str">
        <f>$B$7</f>
        <v>ОТЧЕТНИ ДАННИ ПО ЕБК ЗА СМЕТКИТЕ ЗА СРЕДСТВАТА ОТ ЕВРОПЕЙСКИЯ СЪЮЗ - РА</v>
      </c>
      <c r="C752" s="2212"/>
      <c r="D752" s="2212"/>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3" t="str">
        <f>$B$9</f>
        <v>ДЪРЖАВЕН ФОНД "ЗЕМЕДЕЛИЕ"</v>
      </c>
      <c r="C754" s="2214"/>
      <c r="D754" s="2215"/>
      <c r="E754" s="1016">
        <f>$E$9</f>
        <v>45658</v>
      </c>
      <c r="F754" s="1104">
        <f>$F$9</f>
        <v>45930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730:D730"/>
    <mergeCell ref="C733:D733"/>
    <mergeCell ref="C734:D734"/>
    <mergeCell ref="C739:D739"/>
    <mergeCell ref="C744:D744"/>
    <mergeCell ref="B752:D752"/>
    <mergeCell ref="B754:D754"/>
    <mergeCell ref="B757:D757"/>
    <mergeCell ref="B789:D789"/>
    <mergeCell ref="C703:D703"/>
    <mergeCell ref="C704:D704"/>
    <mergeCell ref="C711:D711"/>
    <mergeCell ref="C715:D715"/>
    <mergeCell ref="C716:D716"/>
    <mergeCell ref="C717:D717"/>
    <mergeCell ref="C718:D718"/>
    <mergeCell ref="C721:D721"/>
    <mergeCell ref="C722:D722"/>
    <mergeCell ref="C670:D670"/>
    <mergeCell ref="C676:D676"/>
    <mergeCell ref="C679:D679"/>
    <mergeCell ref="C680:D680"/>
    <mergeCell ref="C681:D681"/>
    <mergeCell ref="C682:D682"/>
    <mergeCell ref="C686:D686"/>
    <mergeCell ref="C701:D701"/>
    <mergeCell ref="C702:D702"/>
    <mergeCell ref="B614:D614"/>
    <mergeCell ref="B616:D616"/>
    <mergeCell ref="B619:D619"/>
    <mergeCell ref="C630:D630"/>
    <mergeCell ref="C633:D633"/>
    <mergeCell ref="C639:D639"/>
    <mergeCell ref="C647:D647"/>
    <mergeCell ref="C648:D648"/>
    <mergeCell ref="C666:D666"/>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28:D428"/>
    <mergeCell ref="C409:D409"/>
    <mergeCell ref="C412:D412"/>
    <mergeCell ref="B452:D452"/>
    <mergeCell ref="C415:D415"/>
    <mergeCell ref="C427:D427"/>
    <mergeCell ref="C425:D425"/>
    <mergeCell ref="B356:D356"/>
    <mergeCell ref="C364:D364"/>
    <mergeCell ref="B351:D351"/>
    <mergeCell ref="B353:D353"/>
    <mergeCell ref="C402:D402"/>
    <mergeCell ref="C391:D391"/>
    <mergeCell ref="C378:D378"/>
    <mergeCell ref="C386:D386"/>
    <mergeCell ref="C405:D405"/>
    <mergeCell ref="C399:D399"/>
    <mergeCell ref="H610:J610"/>
    <mergeCell ref="H608:J608"/>
    <mergeCell ref="C287:D287"/>
    <mergeCell ref="C290:D290"/>
    <mergeCell ref="C291:D291"/>
    <mergeCell ref="B608:C608"/>
    <mergeCell ref="C300:D300"/>
    <mergeCell ref="C296:D296"/>
    <mergeCell ref="B179:D179"/>
    <mergeCell ref="C272:D272"/>
    <mergeCell ref="C237:D237"/>
    <mergeCell ref="C238:D238"/>
    <mergeCell ref="C223:D223"/>
    <mergeCell ref="C204:D204"/>
    <mergeCell ref="C243:D243"/>
    <mergeCell ref="C239:D239"/>
    <mergeCell ref="C258:D258"/>
    <mergeCell ref="C190:D190"/>
    <mergeCell ref="C196:D196"/>
    <mergeCell ref="B7:D7"/>
    <mergeCell ref="B9:D9"/>
    <mergeCell ref="B12:D12"/>
    <mergeCell ref="C22:D22"/>
    <mergeCell ref="C28:D28"/>
    <mergeCell ref="B174:D174"/>
    <mergeCell ref="B176:D176"/>
    <mergeCell ref="C33:D33"/>
    <mergeCell ref="C261:D261"/>
    <mergeCell ref="C268:D268"/>
    <mergeCell ref="C273:D273"/>
    <mergeCell ref="C274:D274"/>
    <mergeCell ref="C39:D39"/>
    <mergeCell ref="C187:D187"/>
    <mergeCell ref="C205:D205"/>
    <mergeCell ref="C227:D227"/>
    <mergeCell ref="C233:D233"/>
    <mergeCell ref="C236:D236"/>
    <mergeCell ref="B309:D309"/>
    <mergeCell ref="B311:D311"/>
    <mergeCell ref="B314:D314"/>
    <mergeCell ref="B347:D347"/>
    <mergeCell ref="C275:D275"/>
    <mergeCell ref="C278:D278"/>
    <mergeCell ref="C279:D279"/>
    <mergeCell ref="C259:D259"/>
    <mergeCell ref="C260:D260"/>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2265</v>
      </c>
      <c r="I2" s="29"/>
    </row>
    <row r="3" spans="1:19">
      <c r="A3" s="29" t="s">
        <v>1000</v>
      </c>
      <c r="B3" s="29" t="s">
        <v>2263</v>
      </c>
      <c r="I3" s="29"/>
    </row>
    <row r="4" spans="1:19" ht="15.75">
      <c r="A4" s="29" t="s">
        <v>1001</v>
      </c>
      <c r="B4" s="29" t="s">
        <v>2237</v>
      </c>
      <c r="C4" s="34"/>
      <c r="I4" s="29"/>
    </row>
    <row r="5" spans="1:19" ht="31.5" customHeight="1">
      <c r="A5" s="29" t="s">
        <v>1002</v>
      </c>
      <c r="B5" s="217"/>
      <c r="C5" s="217"/>
    </row>
    <row r="6" spans="1:19">
      <c r="A6" s="35"/>
      <c r="B6" s="36"/>
    </row>
    <row r="8" spans="1:19">
      <c r="B8" s="29" t="s">
        <v>2264</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1">
        <f>$B$7</f>
        <v>0</v>
      </c>
      <c r="J14" s="2212"/>
      <c r="K14" s="2212"/>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3">
        <f>$B$9</f>
        <v>0</v>
      </c>
      <c r="J16" s="2214"/>
      <c r="K16" s="2215"/>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5" t="s">
        <v>489</v>
      </c>
      <c r="K30" s="2224"/>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6" t="s">
        <v>492</v>
      </c>
      <c r="K33" s="2226"/>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7" t="s">
        <v>870</v>
      </c>
      <c r="K39" s="2227"/>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5" t="s">
        <v>1006</v>
      </c>
      <c r="K47" s="2236"/>
      <c r="L47" s="1454"/>
      <c r="M47" s="396">
        <f t="shared" si="4"/>
        <v>0</v>
      </c>
      <c r="N47" s="1255"/>
      <c r="O47" s="1256"/>
      <c r="P47" s="1256"/>
      <c r="Q47" s="1257"/>
      <c r="R47" s="1471">
        <f t="shared" si="1"/>
        <v>0</v>
      </c>
      <c r="S47" s="427"/>
    </row>
    <row r="48" spans="1:19" ht="18.75" customHeight="1">
      <c r="A48" s="29">
        <v>37</v>
      </c>
      <c r="H48" s="706"/>
      <c r="I48" s="1146">
        <v>1000</v>
      </c>
      <c r="J48" s="2226" t="s">
        <v>877</v>
      </c>
      <c r="K48" s="2226"/>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09" t="s">
        <v>566</v>
      </c>
      <c r="K66" s="2209"/>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09" t="s">
        <v>1051</v>
      </c>
      <c r="K70" s="2209"/>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09" t="s">
        <v>896</v>
      </c>
      <c r="K76" s="2209"/>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09" t="s">
        <v>898</v>
      </c>
      <c r="K79" s="2210"/>
      <c r="L79" s="1454"/>
      <c r="M79" s="396">
        <f t="shared" si="10"/>
        <v>0</v>
      </c>
      <c r="N79" s="1255"/>
      <c r="O79" s="1256"/>
      <c r="P79" s="1256"/>
      <c r="Q79" s="1257"/>
      <c r="R79" s="1471">
        <f t="shared" si="1"/>
        <v>0</v>
      </c>
      <c r="S79" s="427"/>
    </row>
    <row r="80" spans="1:19" ht="18.75" customHeight="1">
      <c r="A80" s="29">
        <v>69</v>
      </c>
      <c r="H80" s="706"/>
      <c r="I80" s="1146">
        <v>2600</v>
      </c>
      <c r="J80" s="2223" t="s">
        <v>899</v>
      </c>
      <c r="K80" s="2224"/>
      <c r="L80" s="1454"/>
      <c r="M80" s="396">
        <f t="shared" si="10"/>
        <v>0</v>
      </c>
      <c r="N80" s="1255"/>
      <c r="O80" s="1256"/>
      <c r="P80" s="1256"/>
      <c r="Q80" s="1257"/>
      <c r="R80" s="1471">
        <f t="shared" si="1"/>
        <v>0</v>
      </c>
      <c r="S80" s="427"/>
    </row>
    <row r="81" spans="1:19" ht="18.75" customHeight="1">
      <c r="A81" s="29">
        <v>70</v>
      </c>
      <c r="H81" s="706"/>
      <c r="I81" s="1146">
        <v>2700</v>
      </c>
      <c r="J81" s="2223" t="s">
        <v>900</v>
      </c>
      <c r="K81" s="2224"/>
      <c r="L81" s="1454"/>
      <c r="M81" s="396">
        <f t="shared" si="10"/>
        <v>0</v>
      </c>
      <c r="N81" s="1255"/>
      <c r="O81" s="1256"/>
      <c r="P81" s="1256"/>
      <c r="Q81" s="1257"/>
      <c r="R81" s="1471">
        <f t="shared" si="1"/>
        <v>0</v>
      </c>
      <c r="S81" s="427"/>
    </row>
    <row r="82" spans="1:19" ht="37.5" customHeight="1">
      <c r="A82" s="29">
        <v>71</v>
      </c>
      <c r="H82" s="706"/>
      <c r="I82" s="1146">
        <v>2800</v>
      </c>
      <c r="J82" s="2223" t="s">
        <v>1704</v>
      </c>
      <c r="K82" s="2224"/>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09" t="s">
        <v>901</v>
      </c>
      <c r="K86" s="2209"/>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09" t="s">
        <v>910</v>
      </c>
      <c r="K101" s="2209"/>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09" t="s">
        <v>911</v>
      </c>
      <c r="K102" s="2209"/>
      <c r="L102" s="1454"/>
      <c r="M102" s="396">
        <f t="shared" si="15"/>
        <v>0</v>
      </c>
      <c r="N102" s="1255"/>
      <c r="O102" s="1256"/>
      <c r="P102" s="1256"/>
      <c r="Q102" s="1257"/>
      <c r="R102" s="1471">
        <f t="shared" si="16"/>
        <v>0</v>
      </c>
      <c r="S102" s="427"/>
    </row>
    <row r="103" spans="1:19" ht="18.75" customHeight="1">
      <c r="A103" s="29">
        <v>92</v>
      </c>
      <c r="H103" s="706"/>
      <c r="I103" s="1146">
        <v>4100</v>
      </c>
      <c r="J103" s="2209" t="s">
        <v>912</v>
      </c>
      <c r="K103" s="2209"/>
      <c r="L103" s="1454"/>
      <c r="M103" s="396">
        <f t="shared" si="15"/>
        <v>0</v>
      </c>
      <c r="N103" s="1255"/>
      <c r="O103" s="1256"/>
      <c r="P103" s="1256"/>
      <c r="Q103" s="1257"/>
      <c r="R103" s="1471">
        <f t="shared" si="16"/>
        <v>0</v>
      </c>
      <c r="S103" s="427"/>
    </row>
    <row r="104" spans="1:19" ht="18.75" customHeight="1">
      <c r="A104" s="29">
        <v>93</v>
      </c>
      <c r="H104" s="706"/>
      <c r="I104" s="1146">
        <v>4200</v>
      </c>
      <c r="J104" s="2209" t="s">
        <v>913</v>
      </c>
      <c r="K104" s="2209"/>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09" t="s">
        <v>1708</v>
      </c>
      <c r="K111" s="2209"/>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09" t="s">
        <v>1705</v>
      </c>
      <c r="K115" s="2209"/>
      <c r="L115" s="1454"/>
      <c r="M115" s="396">
        <f t="shared" si="20"/>
        <v>0</v>
      </c>
      <c r="N115" s="1255"/>
      <c r="O115" s="1256"/>
      <c r="P115" s="1256"/>
      <c r="Q115" s="1257"/>
      <c r="R115" s="1471">
        <f t="shared" si="16"/>
        <v>0</v>
      </c>
      <c r="S115" s="427"/>
    </row>
    <row r="116" spans="1:19" ht="18.75" customHeight="1">
      <c r="A116" s="29">
        <v>105</v>
      </c>
      <c r="H116" s="706"/>
      <c r="I116" s="1146">
        <v>4500</v>
      </c>
      <c r="J116" s="2209" t="s">
        <v>1706</v>
      </c>
      <c r="K116" s="2209"/>
      <c r="L116" s="1454"/>
      <c r="M116" s="396">
        <f t="shared" si="20"/>
        <v>0</v>
      </c>
      <c r="N116" s="1255"/>
      <c r="O116" s="1256"/>
      <c r="P116" s="1256"/>
      <c r="Q116" s="1257"/>
      <c r="R116" s="1471">
        <f t="shared" si="16"/>
        <v>0</v>
      </c>
      <c r="S116" s="427"/>
    </row>
    <row r="117" spans="1:19" ht="18.75" customHeight="1">
      <c r="A117" s="29">
        <v>106</v>
      </c>
      <c r="H117" s="706"/>
      <c r="I117" s="1146">
        <v>4600</v>
      </c>
      <c r="J117" s="2223" t="s">
        <v>923</v>
      </c>
      <c r="K117" s="2224"/>
      <c r="L117" s="1454"/>
      <c r="M117" s="396">
        <f t="shared" si="20"/>
        <v>0</v>
      </c>
      <c r="N117" s="1255"/>
      <c r="O117" s="1256"/>
      <c r="P117" s="1256"/>
      <c r="Q117" s="1257"/>
      <c r="R117" s="1471">
        <f t="shared" si="16"/>
        <v>0</v>
      </c>
      <c r="S117" s="427"/>
    </row>
    <row r="118" spans="1:19" ht="18.75" customHeight="1">
      <c r="A118" s="29">
        <v>107</v>
      </c>
      <c r="H118" s="706"/>
      <c r="I118" s="1146">
        <v>4900</v>
      </c>
      <c r="J118" s="2209" t="s">
        <v>570</v>
      </c>
      <c r="K118" s="2209"/>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20" t="s">
        <v>924</v>
      </c>
      <c r="K121" s="2220"/>
      <c r="L121" s="1454"/>
      <c r="M121" s="396">
        <f>N121+O121+P121+Q121</f>
        <v>0</v>
      </c>
      <c r="N121" s="1255"/>
      <c r="O121" s="1256"/>
      <c r="P121" s="1256"/>
      <c r="Q121" s="1257"/>
      <c r="R121" s="1471">
        <f t="shared" si="16"/>
        <v>0</v>
      </c>
      <c r="S121" s="427"/>
    </row>
    <row r="122" spans="1:19" ht="18.75" customHeight="1">
      <c r="A122" s="29">
        <v>111</v>
      </c>
      <c r="H122" s="706"/>
      <c r="I122" s="1195">
        <v>5200</v>
      </c>
      <c r="J122" s="2220" t="s">
        <v>925</v>
      </c>
      <c r="K122" s="2220"/>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20" t="s">
        <v>266</v>
      </c>
      <c r="K130" s="2220"/>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20" t="s">
        <v>941</v>
      </c>
      <c r="K133" s="2220"/>
      <c r="L133" s="1454"/>
      <c r="M133" s="396">
        <f>N133+O133+P133+Q133</f>
        <v>0</v>
      </c>
      <c r="N133" s="1255"/>
      <c r="O133" s="1256"/>
      <c r="P133" s="1256"/>
      <c r="Q133" s="1257"/>
      <c r="R133" s="1471">
        <f t="shared" si="16"/>
        <v>0</v>
      </c>
      <c r="S133" s="427"/>
    </row>
    <row r="134" spans="1:19" ht="18.75" customHeight="1">
      <c r="A134" s="29">
        <v>123</v>
      </c>
      <c r="H134" s="706"/>
      <c r="I134" s="1146">
        <v>5500</v>
      </c>
      <c r="J134" s="2209" t="s">
        <v>942</v>
      </c>
      <c r="K134" s="2209"/>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46" t="s">
        <v>1303</v>
      </c>
      <c r="K139" s="2247"/>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1">
        <f>$B$7</f>
        <v>0</v>
      </c>
      <c r="J152" s="2212"/>
      <c r="K152" s="2212"/>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3">
        <f>$B$9</f>
        <v>0</v>
      </c>
      <c r="J154" s="2214"/>
      <c r="K154" s="2215"/>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2025-10-13T13:11:35Z</dcterms:modified>
</cp:coreProperties>
</file>