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80"/>
  </bookViews>
  <sheets>
    <sheet name="КЛ изчисления" sheetId="10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38" i="10" l="1"/>
  <c r="W39" i="10"/>
  <c r="W40" i="10"/>
  <c r="W41" i="10"/>
  <c r="W37" i="10"/>
  <c r="W32" i="10"/>
  <c r="W33" i="10"/>
  <c r="W34" i="10"/>
  <c r="W35" i="10"/>
  <c r="W31" i="10"/>
  <c r="W26" i="10"/>
  <c r="W27" i="10"/>
  <c r="W28" i="10"/>
  <c r="W29" i="10"/>
  <c r="W25" i="10"/>
  <c r="S37" i="10" l="1"/>
  <c r="S31" i="10"/>
  <c r="Q31" i="10"/>
  <c r="Q37" i="10"/>
  <c r="S44" i="10" l="1"/>
  <c r="S45" i="10"/>
  <c r="S46" i="10"/>
  <c r="S47" i="10"/>
  <c r="S48" i="10"/>
  <c r="S22" i="10"/>
  <c r="S23" i="10"/>
  <c r="S21" i="10"/>
  <c r="S18" i="10"/>
  <c r="S19" i="10"/>
  <c r="S11" i="10"/>
  <c r="S12" i="10"/>
  <c r="S13" i="10"/>
  <c r="S14" i="10"/>
  <c r="E44" i="10"/>
  <c r="E45" i="10"/>
  <c r="E46" i="10"/>
  <c r="E47" i="10"/>
  <c r="E48" i="10"/>
  <c r="E43" i="10"/>
  <c r="E38" i="10"/>
  <c r="E39" i="10"/>
  <c r="E40" i="10"/>
  <c r="E41" i="10"/>
  <c r="E37" i="10"/>
  <c r="E32" i="10"/>
  <c r="E33" i="10"/>
  <c r="E34" i="10"/>
  <c r="E35" i="10"/>
  <c r="E31" i="10"/>
  <c r="E26" i="10"/>
  <c r="E27" i="10"/>
  <c r="E28" i="10"/>
  <c r="E29" i="10"/>
  <c r="E25" i="10"/>
  <c r="E22" i="10"/>
  <c r="E23" i="10"/>
  <c r="E21" i="10"/>
  <c r="E17" i="10"/>
  <c r="E18" i="10"/>
  <c r="E19" i="10"/>
  <c r="E16" i="10"/>
  <c r="E11" i="10"/>
  <c r="E12" i="10"/>
  <c r="E13" i="10"/>
  <c r="E14" i="10"/>
  <c r="E10" i="10"/>
  <c r="K25" i="10" l="1"/>
  <c r="AK11" i="10" l="1"/>
  <c r="AH14" i="10"/>
  <c r="AH15" i="10"/>
  <c r="AH16" i="10"/>
  <c r="AH17" i="10"/>
  <c r="AH18" i="10"/>
  <c r="AH19" i="10"/>
  <c r="AH20" i="10"/>
  <c r="AH21" i="10"/>
  <c r="AH22" i="10"/>
  <c r="AH23" i="10"/>
  <c r="AH24" i="10"/>
  <c r="AH25" i="10"/>
  <c r="AH26" i="10"/>
  <c r="AH27" i="10"/>
  <c r="AH28" i="10"/>
  <c r="AH29" i="10"/>
  <c r="AH30" i="10"/>
  <c r="AH31" i="10"/>
  <c r="AH32" i="10"/>
  <c r="AH33" i="10"/>
  <c r="AH34" i="10"/>
  <c r="AH35" i="10"/>
  <c r="AH36" i="10"/>
  <c r="AH37" i="10"/>
  <c r="AH38" i="10"/>
  <c r="AH39" i="10"/>
  <c r="AH40" i="10"/>
  <c r="AH41" i="10"/>
  <c r="AH42" i="10"/>
  <c r="AH43" i="10"/>
  <c r="AH44" i="10"/>
  <c r="AH45" i="10"/>
  <c r="AH46" i="10"/>
  <c r="AH47" i="10"/>
  <c r="AH48" i="10"/>
  <c r="AO11" i="10"/>
  <c r="AO12" i="10"/>
  <c r="AO13" i="10"/>
  <c r="AO14" i="10"/>
  <c r="AO15" i="10"/>
  <c r="AO16" i="10"/>
  <c r="AO17" i="10"/>
  <c r="AO18" i="10"/>
  <c r="AO19" i="10"/>
  <c r="AO20" i="10"/>
  <c r="AO21" i="10"/>
  <c r="AO22" i="10"/>
  <c r="AO23" i="10"/>
  <c r="AO24" i="10"/>
  <c r="AO25" i="10"/>
  <c r="AO26" i="10"/>
  <c r="AO27" i="10"/>
  <c r="AO28" i="10"/>
  <c r="AO29" i="10"/>
  <c r="AO30" i="10"/>
  <c r="AO31" i="10"/>
  <c r="AO32" i="10"/>
  <c r="AO33" i="10"/>
  <c r="AO34" i="10"/>
  <c r="AO35" i="10"/>
  <c r="AO36" i="10"/>
  <c r="AO37" i="10"/>
  <c r="AO38" i="10"/>
  <c r="AO39" i="10"/>
  <c r="AO40" i="10"/>
  <c r="AO41" i="10"/>
  <c r="AO42" i="10"/>
  <c r="AO43" i="10"/>
  <c r="AO44" i="10"/>
  <c r="AO45" i="10"/>
  <c r="AO46" i="10"/>
  <c r="AO47" i="10"/>
  <c r="AO48" i="10"/>
  <c r="AN11" i="10"/>
  <c r="AN12" i="10"/>
  <c r="AN13" i="10"/>
  <c r="AN14" i="10"/>
  <c r="AN15" i="10"/>
  <c r="AN16" i="10"/>
  <c r="AN17" i="10"/>
  <c r="AN18" i="10"/>
  <c r="AN19" i="10"/>
  <c r="AN20" i="10"/>
  <c r="AN21" i="10"/>
  <c r="AN22" i="10"/>
  <c r="AN23" i="10"/>
  <c r="AN24" i="10"/>
  <c r="AN25" i="10"/>
  <c r="AN26" i="10"/>
  <c r="AN27" i="10"/>
  <c r="AN28" i="10"/>
  <c r="AN29" i="10"/>
  <c r="AN30" i="10"/>
  <c r="AN31" i="10"/>
  <c r="AN32" i="10"/>
  <c r="AN33" i="10"/>
  <c r="AN34" i="10"/>
  <c r="AN35" i="10"/>
  <c r="AN36" i="10"/>
  <c r="AN37" i="10"/>
  <c r="AN38" i="10"/>
  <c r="AN39" i="10"/>
  <c r="AN40" i="10"/>
  <c r="AN41" i="10"/>
  <c r="AN42" i="10"/>
  <c r="AN43" i="10"/>
  <c r="AN44" i="10"/>
  <c r="AN45" i="10"/>
  <c r="AN46" i="10"/>
  <c r="AN47" i="10"/>
  <c r="AN48" i="10"/>
  <c r="AM11" i="10"/>
  <c r="AM12" i="10"/>
  <c r="AM13" i="10"/>
  <c r="AM14" i="10"/>
  <c r="AM15" i="10"/>
  <c r="AM16" i="10"/>
  <c r="AM17" i="10"/>
  <c r="AM18" i="10"/>
  <c r="AM19" i="10"/>
  <c r="AM20" i="10"/>
  <c r="AM21" i="10"/>
  <c r="AM22" i="10"/>
  <c r="AM23" i="10"/>
  <c r="AM24" i="10"/>
  <c r="AM25" i="10"/>
  <c r="AM26" i="10"/>
  <c r="AM27" i="10"/>
  <c r="AM28" i="10"/>
  <c r="AM29" i="10"/>
  <c r="AM30" i="10"/>
  <c r="AM31" i="10"/>
  <c r="AM32" i="10"/>
  <c r="AM33" i="10"/>
  <c r="AM34" i="10"/>
  <c r="AM35" i="10"/>
  <c r="AM36" i="10"/>
  <c r="AM37" i="10"/>
  <c r="AM38" i="10"/>
  <c r="AM39" i="10"/>
  <c r="AM40" i="10"/>
  <c r="AM41" i="10"/>
  <c r="AM42" i="10"/>
  <c r="AM43" i="10"/>
  <c r="AM44" i="10"/>
  <c r="AM45" i="10"/>
  <c r="AM46" i="10"/>
  <c r="AM47" i="10"/>
  <c r="AM48" i="10"/>
  <c r="AL11" i="10"/>
  <c r="AL12" i="10"/>
  <c r="AL13" i="10"/>
  <c r="AL14" i="10"/>
  <c r="AL15" i="10"/>
  <c r="AL16" i="10"/>
  <c r="AL17" i="10"/>
  <c r="AL18" i="10"/>
  <c r="AL19" i="10"/>
  <c r="AL20" i="10"/>
  <c r="AL21" i="10"/>
  <c r="AL22" i="10"/>
  <c r="AL23" i="10"/>
  <c r="AL24" i="10"/>
  <c r="AL25" i="10"/>
  <c r="AL26" i="10"/>
  <c r="AL27" i="10"/>
  <c r="AL28" i="10"/>
  <c r="AL29" i="10"/>
  <c r="AL30" i="10"/>
  <c r="AL31" i="10"/>
  <c r="AL32" i="10"/>
  <c r="AL33" i="10"/>
  <c r="AL34" i="10"/>
  <c r="AL35" i="10"/>
  <c r="AL36" i="10"/>
  <c r="AL37" i="10"/>
  <c r="AL38" i="10"/>
  <c r="AL39" i="10"/>
  <c r="AL40" i="10"/>
  <c r="AL41" i="10"/>
  <c r="AL42" i="10"/>
  <c r="AL43" i="10"/>
  <c r="AL44" i="10"/>
  <c r="AL45" i="10"/>
  <c r="AL46" i="10"/>
  <c r="AL47" i="10"/>
  <c r="AL48" i="10"/>
  <c r="AK42" i="10"/>
  <c r="AK43" i="10"/>
  <c r="AK44" i="10"/>
  <c r="AK45" i="10"/>
  <c r="AK46" i="10"/>
  <c r="AK47" i="10"/>
  <c r="AK48" i="10"/>
  <c r="AK12" i="10"/>
  <c r="AK13" i="10"/>
  <c r="AK14" i="10"/>
  <c r="AK15" i="10"/>
  <c r="AK16" i="10"/>
  <c r="AK17" i="10"/>
  <c r="AK18" i="10"/>
  <c r="AK19" i="10"/>
  <c r="AK20" i="10"/>
  <c r="AK21" i="10"/>
  <c r="AK22" i="10"/>
  <c r="AK23" i="10"/>
  <c r="AK24" i="10"/>
  <c r="AK25" i="10"/>
  <c r="AK26" i="10"/>
  <c r="AK27" i="10"/>
  <c r="AK28" i="10"/>
  <c r="AK29" i="10"/>
  <c r="AK30" i="10"/>
  <c r="AK31" i="10"/>
  <c r="AK32" i="10"/>
  <c r="AK33" i="10"/>
  <c r="AK34" i="10"/>
  <c r="AK35" i="10"/>
  <c r="AK36" i="10"/>
  <c r="AK37" i="10"/>
  <c r="AK38" i="10"/>
  <c r="AK39" i="10"/>
  <c r="AK40" i="10"/>
  <c r="AK41" i="10"/>
  <c r="P43" i="10"/>
  <c r="N43" i="10"/>
  <c r="K46" i="10"/>
  <c r="K47" i="10"/>
  <c r="K48" i="10"/>
  <c r="K43" i="10"/>
  <c r="K44" i="10"/>
  <c r="M43" i="10"/>
  <c r="P38" i="10"/>
  <c r="P39" i="10"/>
  <c r="P40" i="10"/>
  <c r="P41" i="10"/>
  <c r="P37" i="10"/>
  <c r="N38" i="10"/>
  <c r="N39" i="10"/>
  <c r="N40" i="10"/>
  <c r="N41" i="10"/>
  <c r="N37" i="10"/>
  <c r="M38" i="10"/>
  <c r="M39" i="10"/>
  <c r="M40" i="10"/>
  <c r="M41" i="10"/>
  <c r="M37" i="10"/>
  <c r="K38" i="10"/>
  <c r="K39" i="10"/>
  <c r="K40" i="10"/>
  <c r="K41" i="10"/>
  <c r="K37" i="10"/>
  <c r="P32" i="10"/>
  <c r="P33" i="10"/>
  <c r="P34" i="10"/>
  <c r="P35" i="10"/>
  <c r="P31" i="10"/>
  <c r="N35" i="10"/>
  <c r="N34" i="10"/>
  <c r="M35" i="10"/>
  <c r="M34" i="10"/>
  <c r="P26" i="10"/>
  <c r="P27" i="10"/>
  <c r="P28" i="10"/>
  <c r="P29" i="10"/>
  <c r="P22" i="10"/>
  <c r="P23" i="10"/>
  <c r="P21" i="10"/>
  <c r="N26" i="10"/>
  <c r="N27" i="10"/>
  <c r="N28" i="10"/>
  <c r="N29" i="10"/>
  <c r="M27" i="10"/>
  <c r="M28" i="10"/>
  <c r="M29" i="10"/>
  <c r="K27" i="10"/>
  <c r="K28" i="10"/>
  <c r="K29" i="10"/>
  <c r="K34" i="10"/>
  <c r="O34" i="10" s="1"/>
  <c r="K35" i="10"/>
  <c r="I48" i="10"/>
  <c r="I47" i="10"/>
  <c r="I46" i="10"/>
  <c r="I45" i="10"/>
  <c r="I44" i="10"/>
  <c r="I43" i="10"/>
  <c r="S43" i="10" s="1"/>
  <c r="I41" i="10"/>
  <c r="I40" i="10"/>
  <c r="I39" i="10"/>
  <c r="I38" i="10"/>
  <c r="I37" i="10"/>
  <c r="I35" i="10"/>
  <c r="I34" i="10"/>
  <c r="I33" i="10"/>
  <c r="I32" i="10"/>
  <c r="I31" i="10"/>
  <c r="I29" i="10"/>
  <c r="I28" i="10"/>
  <c r="I27" i="10"/>
  <c r="I26" i="10"/>
  <c r="I25" i="10"/>
  <c r="P17" i="10"/>
  <c r="P18" i="10"/>
  <c r="P19" i="10"/>
  <c r="P16" i="10"/>
  <c r="P11" i="10"/>
  <c r="P12" i="10"/>
  <c r="P13" i="10"/>
  <c r="P14" i="10"/>
  <c r="P10" i="10"/>
  <c r="N10" i="10"/>
  <c r="I21" i="10"/>
  <c r="K21" i="10"/>
  <c r="M21" i="10"/>
  <c r="N21" i="10"/>
  <c r="S25" i="10" l="1"/>
  <c r="O35" i="10"/>
  <c r="O40" i="10"/>
  <c r="O48" i="10"/>
  <c r="O37" i="10"/>
  <c r="O41" i="10"/>
  <c r="O43" i="10"/>
  <c r="O47" i="10"/>
  <c r="O39" i="10"/>
  <c r="O38" i="10"/>
  <c r="O46" i="10"/>
  <c r="O44" i="10"/>
  <c r="Q43" i="10"/>
  <c r="O27" i="10"/>
  <c r="O28" i="10"/>
  <c r="O29" i="10"/>
  <c r="O25" i="10"/>
  <c r="O21" i="10"/>
  <c r="Q21" i="10"/>
  <c r="T21" i="10" s="1"/>
  <c r="K11" i="10"/>
  <c r="I11" i="10"/>
  <c r="I12" i="10"/>
  <c r="I13" i="10"/>
  <c r="I14" i="10"/>
  <c r="I16" i="10"/>
  <c r="S16" i="10" s="1"/>
  <c r="I17" i="10"/>
  <c r="S17" i="10" s="1"/>
  <c r="I18" i="10"/>
  <c r="I19" i="10"/>
  <c r="I22" i="10"/>
  <c r="I23" i="10"/>
  <c r="I10" i="10"/>
  <c r="S10" i="10" s="1"/>
  <c r="T43" i="10" l="1"/>
  <c r="T37" i="10"/>
  <c r="O11" i="10"/>
  <c r="N31" i="10" l="1"/>
  <c r="N32" i="10"/>
  <c r="N33" i="10"/>
  <c r="M31" i="10"/>
  <c r="M32" i="10"/>
  <c r="M33" i="10"/>
  <c r="K31" i="10"/>
  <c r="O31" i="10" s="1"/>
  <c r="K32" i="10"/>
  <c r="O32" i="10" s="1"/>
  <c r="K33" i="10"/>
  <c r="O33" i="10" s="1"/>
  <c r="T31" i="10" l="1"/>
  <c r="M44" i="10" l="1"/>
  <c r="Q44" i="10" s="1"/>
  <c r="N44" i="10"/>
  <c r="P44" i="10"/>
  <c r="N46" i="10"/>
  <c r="P46" i="10"/>
  <c r="M46" i="10"/>
  <c r="Q46" i="10" s="1"/>
  <c r="P48" i="10"/>
  <c r="N48" i="10"/>
  <c r="M48" i="10"/>
  <c r="Q48" i="10" s="1"/>
  <c r="M11" i="10"/>
  <c r="Q11" i="10" s="1"/>
  <c r="N11" i="10"/>
  <c r="M12" i="10"/>
  <c r="Q12" i="10" s="1"/>
  <c r="N12" i="10"/>
  <c r="M13" i="10"/>
  <c r="Q13" i="10" s="1"/>
  <c r="N13" i="10"/>
  <c r="M14" i="10"/>
  <c r="Q14" i="10" s="1"/>
  <c r="N14" i="10"/>
  <c r="M16" i="10"/>
  <c r="Q16" i="10" s="1"/>
  <c r="N16" i="10"/>
  <c r="M17" i="10"/>
  <c r="Q17" i="10" s="1"/>
  <c r="N17" i="10"/>
  <c r="M18" i="10"/>
  <c r="Q18" i="10" s="1"/>
  <c r="N18" i="10"/>
  <c r="K12" i="10"/>
  <c r="O12" i="10" s="1"/>
  <c r="K13" i="10"/>
  <c r="K14" i="10"/>
  <c r="O14" i="10" s="1"/>
  <c r="K16" i="10"/>
  <c r="O16" i="10" s="1"/>
  <c r="K17" i="10"/>
  <c r="O17" i="10" s="1"/>
  <c r="K18" i="10"/>
  <c r="O18" i="10" s="1"/>
  <c r="M19" i="10"/>
  <c r="Q19" i="10" s="1"/>
  <c r="N19" i="10"/>
  <c r="M22" i="10"/>
  <c r="Q22" i="10" s="1"/>
  <c r="N22" i="10"/>
  <c r="M23" i="10"/>
  <c r="Q23" i="10" s="1"/>
  <c r="N23" i="10"/>
  <c r="M25" i="10"/>
  <c r="N25" i="10"/>
  <c r="P25" i="10"/>
  <c r="M26" i="10"/>
  <c r="M45" i="10"/>
  <c r="Q45" i="10" s="1"/>
  <c r="N45" i="10"/>
  <c r="P45" i="10"/>
  <c r="M47" i="10"/>
  <c r="Q47" i="10" s="1"/>
  <c r="N47" i="10"/>
  <c r="P47" i="10"/>
  <c r="AH11" i="10"/>
  <c r="AH12" i="10"/>
  <c r="AH13" i="10"/>
  <c r="O13" i="10" l="1"/>
  <c r="T13" i="10" s="1"/>
  <c r="T14" i="10"/>
  <c r="T18" i="10"/>
  <c r="T17" i="10"/>
  <c r="T12" i="10"/>
  <c r="T11" i="10"/>
  <c r="T46" i="10"/>
  <c r="T16" i="10"/>
  <c r="T44" i="10"/>
  <c r="K10" i="10" l="1"/>
  <c r="O10" i="10" s="1"/>
  <c r="AH10" i="10" l="1"/>
  <c r="AK10" i="10"/>
  <c r="AL10" i="10"/>
  <c r="AM10" i="10"/>
  <c r="AN10" i="10"/>
  <c r="AO10" i="10"/>
  <c r="K19" i="10"/>
  <c r="K26" i="10"/>
  <c r="O26" i="10" s="1"/>
  <c r="Q25" i="10" s="1"/>
  <c r="T25" i="10" s="1"/>
  <c r="K23" i="10"/>
  <c r="K22" i="10"/>
  <c r="M10" i="10"/>
  <c r="Q10" i="10" s="1"/>
  <c r="K45" i="10"/>
  <c r="T47" i="10"/>
  <c r="O45" i="10" l="1"/>
  <c r="T45" i="10" s="1"/>
  <c r="O22" i="10"/>
  <c r="T22" i="10" s="1"/>
  <c r="O23" i="10"/>
  <c r="T23" i="10" s="1"/>
  <c r="O19" i="10"/>
  <c r="T19" i="10" s="1"/>
  <c r="P50" i="10"/>
  <c r="N50" i="10"/>
  <c r="N54" i="10" l="1"/>
  <c r="N61" i="10"/>
  <c r="E50" i="10"/>
  <c r="T48" i="10"/>
  <c r="T10" i="10" l="1"/>
  <c r="O50" i="10"/>
  <c r="Q50" i="10"/>
  <c r="R9" i="10" l="1"/>
  <c r="S50" i="10"/>
  <c r="T50" i="10"/>
  <c r="U9" i="10" s="1"/>
  <c r="N62" i="10" s="1"/>
  <c r="N55" i="10" l="1"/>
  <c r="N56" i="10" s="1"/>
  <c r="V9" i="10"/>
  <c r="N63" i="10"/>
  <c r="N64" i="10" s="1"/>
</calcChain>
</file>

<file path=xl/comments1.xml><?xml version="1.0" encoding="utf-8"?>
<comments xmlns="http://schemas.openxmlformats.org/spreadsheetml/2006/main">
  <authors>
    <author>Author</author>
  </authors>
  <commentList>
    <comment ref="AI49" authorId="0" shapeId="0">
      <text>
        <r>
          <rPr>
            <b/>
            <sz val="9"/>
            <color indexed="81"/>
            <rFont val="Segoe UI"/>
            <family val="2"/>
            <charset val="204"/>
          </rPr>
          <t>Author:</t>
        </r>
        <r>
          <rPr>
            <sz val="9"/>
            <color indexed="81"/>
            <rFont val="Segoe UI"/>
            <family val="2"/>
            <charset val="204"/>
          </rPr>
          <t xml:space="preserve">
Проверка дали кандидата е регистриран по ДДС
</t>
        </r>
      </text>
    </comment>
  </commentList>
</comments>
</file>

<file path=xl/sharedStrings.xml><?xml version="1.0" encoding="utf-8"?>
<sst xmlns="http://schemas.openxmlformats.org/spreadsheetml/2006/main" count="180" uniqueCount="102">
  <si>
    <t>Вид на инвестицията</t>
  </si>
  <si>
    <t>брой</t>
  </si>
  <si>
    <t>ОБЩО</t>
  </si>
  <si>
    <t>Обща стойност без ДДС</t>
  </si>
  <si>
    <t>Финансова помощ</t>
  </si>
  <si>
    <t>Ед. цена без ДДС</t>
  </si>
  <si>
    <t>Брой</t>
  </si>
  <si>
    <t>Максимален размер на кредита</t>
  </si>
  <si>
    <t>ДА</t>
  </si>
  <si>
    <t>НЕ</t>
  </si>
  <si>
    <t>Ед. Цена без ддс по договор</t>
  </si>
  <si>
    <t>минимална стойност без ДДС</t>
  </si>
  <si>
    <t>минимална стойност с ДДС</t>
  </si>
  <si>
    <t>!!! СЛУЖЕБНИ ПОЛЕТА !!!</t>
  </si>
  <si>
    <t>Мин. Брой</t>
  </si>
  <si>
    <t>Данни от договорите с доставчиците</t>
  </si>
  <si>
    <t>Инструкции за попълване:</t>
  </si>
  <si>
    <t>Резултат контрола доставчик</t>
  </si>
  <si>
    <t>Отговори контрола доставчик</t>
  </si>
  <si>
    <t xml:space="preserve">Сума по запис на заповед </t>
  </si>
  <si>
    <t>Дата:</t>
  </si>
  <si>
    <t>Система прикачен инвентар</t>
  </si>
  <si>
    <t>Данни от договора за финансова помощ</t>
  </si>
  <si>
    <t>Одобрена финансова помощ</t>
  </si>
  <si>
    <t>Необходимо собств. участие</t>
  </si>
  <si>
    <t>Размер на инвестиционните разходи</t>
  </si>
  <si>
    <t>Размер на собственото участие</t>
  </si>
  <si>
    <t>Неплатено собствено участие</t>
  </si>
  <si>
    <t>Изготвил: име и подпис</t>
  </si>
  <si>
    <t>Ед. цена без ДДС, след редукция</t>
  </si>
  <si>
    <t>Ед. цена с ДДС, след редукция</t>
  </si>
  <si>
    <t>Обща стойност без ДДС, след редукция</t>
  </si>
  <si>
    <t>Общо инвестиционни разходи, след редукция</t>
  </si>
  <si>
    <t>Обща стойност (включително и с ДДС, ако е начислено), след редукция</t>
  </si>
  <si>
    <t>КАЛКУЛАТОР</t>
  </si>
  <si>
    <t>за изчисляване параметрите на кредит в сектор пчеларство</t>
  </si>
  <si>
    <t>Регистриран ли е доставчикът по ЗДДС</t>
  </si>
  <si>
    <t>Регистриран ли сте по ЗДДС</t>
  </si>
  <si>
    <t>Ед. крайна цена (включително и с ДДС, ако е начислен)</t>
  </si>
  <si>
    <t>Обща стойност (включително и с ДДС, ако е начислен)</t>
  </si>
  <si>
    <t>Параметри на кредита при заплатено собствено участие</t>
  </si>
  <si>
    <t>Необходимо собствено участие</t>
  </si>
  <si>
    <t>Параметри на кредита, когато не са заплатени разходи за собствено участие</t>
  </si>
  <si>
    <t>Размер на кредита в съответствие с вече платени разходи за собствено участие</t>
  </si>
  <si>
    <r>
      <t>Размер на платеното собствено участие</t>
    </r>
    <r>
      <rPr>
        <sz val="13"/>
        <color theme="1"/>
        <rFont val="Times New Roman"/>
        <family val="1"/>
        <charset val="204"/>
      </rPr>
      <t xml:space="preserve"> (</t>
    </r>
    <r>
      <rPr>
        <i/>
        <sz val="13"/>
        <color theme="1"/>
        <rFont val="Times New Roman"/>
        <family val="1"/>
        <charset val="204"/>
      </rPr>
      <t>попълва се, когато има заплатени такива разходи</t>
    </r>
    <r>
      <rPr>
        <sz val="13"/>
        <color theme="1"/>
        <rFont val="Times New Roman"/>
        <family val="1"/>
        <charset val="204"/>
      </rPr>
      <t>)</t>
    </r>
  </si>
  <si>
    <r>
      <t xml:space="preserve">Размер на искания  кредит </t>
    </r>
    <r>
      <rPr>
        <i/>
        <sz val="13"/>
        <color theme="1"/>
        <rFont val="Times New Roman"/>
        <family val="1"/>
        <charset val="204"/>
      </rPr>
      <t>(попълва се, когато кандидатът желае по-нисък размер на кредита от максималния)</t>
    </r>
  </si>
  <si>
    <t>4. Проверката за регистрация по ДДС се извършва на следния адрес: https://inetdec.nra.bg/pls/pub/home.html#/selectService:6,8,rep.Vatquery.home В зависимост от отговора ДА/НЕ се отключват бели клетки, където да се попълнят данните от договорите.</t>
  </si>
  <si>
    <t>2. Таблицата се попълва само за видовете инвестиции, за които се кандидатства за кредит. Напр. ако в договора за финансова помощ са включени разходи и за препарати, но не искате кредит за тях, то тези разходи не се попълват.</t>
  </si>
  <si>
    <r>
      <t>·</t>
    </r>
    <r>
      <rPr>
        <sz val="7"/>
        <color theme="1"/>
        <rFont val="Times New Roman"/>
        <family val="1"/>
        <charset val="204"/>
      </rPr>
      <t xml:space="preserve">         </t>
    </r>
    <r>
      <rPr>
        <sz val="12"/>
        <color theme="1"/>
        <rFont val="Times New Roman"/>
        <family val="1"/>
        <charset val="204"/>
      </rPr>
      <t>Електронна контролна везна /кантар/ за кошер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</si>
  <si>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  </t>
    </r>
    <r>
      <rPr>
        <sz val="12"/>
        <color theme="1"/>
        <rFont val="Times New Roman"/>
        <family val="1"/>
        <charset val="204"/>
      </rPr>
      <t>Интегрирана система за мониторинг и контрол на пчелните кошери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</si>
  <si>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  </t>
    </r>
    <r>
      <rPr>
        <sz val="12"/>
        <color theme="1"/>
        <rFont val="Times New Roman"/>
        <family val="1"/>
        <charset val="204"/>
      </rPr>
      <t>Отводки и пчелни майки</t>
    </r>
  </si>
  <si>
    <t>Одобрени бройки за кредит</t>
  </si>
  <si>
    <t>Подновяване на
пчелните кошери</t>
  </si>
  <si>
    <t>Части за кошери</t>
  </si>
  <si>
    <t>Кошери Лангстрот-Рут комплект, с части на комплекта – 3 корпуса, дъно, капак, покривна табла</t>
  </si>
  <si>
    <t>Кошери Дадан Блат комплект, с части на комплекта – плодник, 2 магазина или 2 корпуса, дъно,капак, покривна табла</t>
  </si>
  <si>
    <t>Кошери Лангстрот-Рут комплект, с части на комплекта – 2 корпуса, дъно, капак, покривна табла</t>
  </si>
  <si>
    <t>Кошери Дадан Блат комплект, с части на комплекта – плодник, 1 магазин или 1 корпус, дъно,
капак, покривна табла</t>
  </si>
  <si>
    <t>Кошери Фарар комплект, с части на комплекта – 4 корпуса, дъно, капак, покривна табла</t>
  </si>
  <si>
    <t>Избор на актив</t>
  </si>
  <si>
    <t>Рационализиране на подвижното пчеларство</t>
  </si>
  <si>
    <t>Пчеларско ремарке и/или пчеларска платформа</t>
  </si>
  <si>
    <t>Действия за
запазване или увеличаване на наличния брой пчелни
кошери</t>
  </si>
  <si>
    <t>Пчелни майки</t>
  </si>
  <si>
    <t>Отводки</t>
  </si>
  <si>
    <t>Центрофуга</t>
  </si>
  <si>
    <t>Нож за разпечатване тип "лястовича опашка" без вана или прав</t>
  </si>
  <si>
    <t>Матуратор</t>
  </si>
  <si>
    <t>Восъкотопилка за подготовка на восък за изработване на восъчни основи</t>
  </si>
  <si>
    <t>Вана за разпечатване</t>
  </si>
  <si>
    <t>Сушилня за прашец</t>
  </si>
  <si>
    <t>Ръчна преса за восъчни разпечатки</t>
  </si>
  <si>
    <t>Декристализатор</t>
  </si>
  <si>
    <t>Вертикални сита</t>
  </si>
  <si>
    <t>Моторна коса</t>
  </si>
  <si>
    <t>Моторна косачка с ротационни ножове</t>
  </si>
  <si>
    <t>GPS локатори</t>
  </si>
  <si>
    <t>Фургон (контейнер)</t>
  </si>
  <si>
    <t>Термична камера за лечение на пчели от паразити</t>
  </si>
  <si>
    <t>Система за охрана и видеонаблюдение (комплект: соларен панел, контролер, батерия,рутер, NVR при необходимост, харддиск, ако се ползва NVR, до 4 броя камери)</t>
  </si>
  <si>
    <t>Електронна контролна везна (кантар) за кошер</t>
  </si>
  <si>
    <t>Интегрирана система за мониторинг и контрол на пчелните кошери</t>
  </si>
  <si>
    <t>Помпа за мед</t>
  </si>
  <si>
    <t>Шнекова преса за восъчни разпечатки</t>
  </si>
  <si>
    <t>Разпечатваща машина (работна глава без вана)</t>
  </si>
  <si>
    <t>Сепаратор за прашец</t>
  </si>
  <si>
    <t>Моторна косачка с ножове – тип палцови</t>
  </si>
  <si>
    <t>Инвестиции в
материални и нематериални активи (От 50 до 149 пчелни семейства). Размер до 2750 лева</t>
  </si>
  <si>
    <t>Инвестиции в
материални и нематериални активи (От 10 до 49 пчелни семейства). Размер до 1650 лева.</t>
  </si>
  <si>
    <t>Дозираща машина за пакетиране на пчелен мед</t>
  </si>
  <si>
    <t>Борба срещу агресорите и болестите в кошера, особено срещу вароатозата</t>
  </si>
  <si>
    <t>Избор ВЛП</t>
  </si>
  <si>
    <t>ВЛП за борба срещу вароатозата - Пролетно</t>
  </si>
  <si>
    <t>ВЛП за борба срещу вароатозата - Есенно</t>
  </si>
  <si>
    <t>ВЛП за борба срещу нозематозата</t>
  </si>
  <si>
    <t>Одобрена единична цена</t>
  </si>
  <si>
    <t>4. В лявата част на таблицата се попълват данните от договора за финансова помощ. Одобрена бройка и одобрена единична цена на актива.</t>
  </si>
  <si>
    <t>5. В колона "Регистриран ли сте по ЗДДС", избирате  "ДА" или "НЕ".</t>
  </si>
  <si>
    <t>6. В колона "Регистриран ли е доставчикът по ЗДДС" избирате "ДА" или "НЕ".</t>
  </si>
  <si>
    <t>1. В колана "Вид на инвестицията", изберете от падащото меню активите за които желаете финансиране.</t>
  </si>
  <si>
    <t xml:space="preserve">3. Попълват се само клетките в бяло. </t>
  </si>
  <si>
    <t>Инвестиции в
материални и нематериални активи (Над 150 пчелни семейства). Размер до 3850 лева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</si>
</sst>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лв.&quot;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indexed="81"/>
      <name val="Segoe UI"/>
      <family val="2"/>
      <charset val="204"/>
    </font>
    <font>
      <b/>
      <sz val="9"/>
      <color indexed="81"/>
      <name val="Segoe UI"/>
      <family val="2"/>
      <charset val="204"/>
    </font>
    <font>
      <sz val="12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b/>
      <sz val="13"/>
      <color rgb="FF92D050"/>
      <name val="Times New Roman"/>
      <family val="1"/>
      <charset val="204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9">
    <xf numFmtId="0" fontId="0" fillId="0" borderId="0" xfId="0"/>
    <xf numFmtId="0" fontId="3" fillId="0" borderId="0" xfId="0" applyFont="1" applyProtection="1"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Fill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3" fillId="3" borderId="0" xfId="0" applyFont="1" applyFill="1" applyAlignment="1" applyProtection="1">
      <alignment wrapText="1"/>
      <protection locked="0"/>
    </xf>
    <xf numFmtId="0" fontId="3" fillId="2" borderId="0" xfId="0" applyFont="1" applyFill="1" applyProtection="1">
      <protection locked="0"/>
    </xf>
    <xf numFmtId="0" fontId="3" fillId="3" borderId="0" xfId="0" applyFont="1" applyFill="1" applyProtection="1">
      <protection locked="0"/>
    </xf>
    <xf numFmtId="2" fontId="3" fillId="0" borderId="0" xfId="0" applyNumberFormat="1" applyFont="1" applyProtection="1">
      <protection locked="0"/>
    </xf>
    <xf numFmtId="1" fontId="3" fillId="0" borderId="0" xfId="0" applyNumberFormat="1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3" borderId="0" xfId="0" applyFont="1" applyFill="1" applyAlignment="1" applyProtection="1">
      <alignment vertical="center"/>
      <protection locked="0"/>
    </xf>
    <xf numFmtId="2" fontId="3" fillId="6" borderId="1" xfId="0" applyNumberFormat="1" applyFont="1" applyFill="1" applyBorder="1" applyAlignment="1" applyProtection="1">
      <alignment horizontal="center"/>
      <protection locked="0"/>
    </xf>
    <xf numFmtId="0" fontId="3" fillId="0" borderId="12" xfId="0" applyFont="1" applyBorder="1" applyProtection="1">
      <protection locked="0"/>
    </xf>
    <xf numFmtId="4" fontId="3" fillId="0" borderId="14" xfId="0" applyNumberFormat="1" applyFont="1" applyBorder="1" applyProtection="1">
      <protection locked="0"/>
    </xf>
    <xf numFmtId="4" fontId="3" fillId="0" borderId="0" xfId="0" applyNumberFormat="1" applyFont="1" applyBorder="1" applyProtection="1">
      <protection locked="0"/>
    </xf>
    <xf numFmtId="0" fontId="3" fillId="0" borderId="19" xfId="0" applyFont="1" applyBorder="1" applyProtection="1">
      <protection locked="0"/>
    </xf>
    <xf numFmtId="0" fontId="3" fillId="0" borderId="8" xfId="0" applyFont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6" fillId="2" borderId="5" xfId="0" applyNumberFormat="1" applyFont="1" applyFill="1" applyBorder="1" applyProtection="1">
      <protection locked="0"/>
    </xf>
    <xf numFmtId="0" fontId="3" fillId="2" borderId="5" xfId="0" applyFont="1" applyFill="1" applyBorder="1" applyProtection="1">
      <protection locked="0"/>
    </xf>
    <xf numFmtId="0" fontId="7" fillId="2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3" borderId="0" xfId="0" applyFill="1" applyProtection="1">
      <protection locked="0"/>
    </xf>
    <xf numFmtId="0" fontId="12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3" fillId="0" borderId="0" xfId="0" applyFont="1" applyProtection="1">
      <protection locked="0"/>
    </xf>
    <xf numFmtId="4" fontId="3" fillId="4" borderId="15" xfId="0" applyNumberFormat="1" applyFont="1" applyFill="1" applyBorder="1" applyProtection="1"/>
    <xf numFmtId="4" fontId="3" fillId="4" borderId="10" xfId="0" applyNumberFormat="1" applyFont="1" applyFill="1" applyBorder="1" applyProtection="1"/>
    <xf numFmtId="4" fontId="6" fillId="2" borderId="3" xfId="0" applyNumberFormat="1" applyFont="1" applyFill="1" applyBorder="1" applyProtection="1"/>
    <xf numFmtId="4" fontId="8" fillId="3" borderId="5" xfId="0" applyNumberFormat="1" applyFont="1" applyFill="1" applyBorder="1" applyProtection="1"/>
    <xf numFmtId="0" fontId="4" fillId="0" borderId="0" xfId="0" applyFont="1" applyAlignment="1" applyProtection="1">
      <alignment horizontal="center"/>
      <protection locked="0"/>
    </xf>
    <xf numFmtId="0" fontId="3" fillId="6" borderId="0" xfId="0" applyFont="1" applyFill="1" applyProtection="1">
      <protection locked="0"/>
    </xf>
    <xf numFmtId="1" fontId="3" fillId="6" borderId="1" xfId="0" applyNumberFormat="1" applyFont="1" applyFill="1" applyBorder="1" applyAlignment="1" applyProtection="1">
      <alignment horizontal="center"/>
      <protection locked="0"/>
    </xf>
    <xf numFmtId="2" fontId="3" fillId="6" borderId="1" xfId="0" applyNumberFormat="1" applyFont="1" applyFill="1" applyBorder="1" applyAlignment="1" applyProtection="1">
      <alignment horizontal="center" vertical="center"/>
      <protection locked="0"/>
    </xf>
    <xf numFmtId="9" fontId="3" fillId="6" borderId="1" xfId="0" applyNumberFormat="1" applyFont="1" applyFill="1" applyBorder="1" applyProtection="1">
      <protection locked="0"/>
    </xf>
    <xf numFmtId="2" fontId="3" fillId="6" borderId="1" xfId="0" applyNumberFormat="1" applyFont="1" applyFill="1" applyBorder="1" applyProtection="1">
      <protection locked="0"/>
    </xf>
    <xf numFmtId="4" fontId="6" fillId="2" borderId="22" xfId="0" applyNumberFormat="1" applyFont="1" applyFill="1" applyBorder="1" applyProtection="1"/>
    <xf numFmtId="4" fontId="3" fillId="7" borderId="30" xfId="0" applyNumberFormat="1" applyFont="1" applyFill="1" applyBorder="1" applyProtection="1"/>
    <xf numFmtId="0" fontId="6" fillId="2" borderId="16" xfId="0" applyFont="1" applyFill="1" applyBorder="1" applyProtection="1">
      <protection locked="0"/>
    </xf>
    <xf numFmtId="0" fontId="6" fillId="2" borderId="17" xfId="0" applyFont="1" applyFill="1" applyBorder="1" applyProtection="1">
      <protection locked="0"/>
    </xf>
    <xf numFmtId="4" fontId="6" fillId="2" borderId="17" xfId="0" applyNumberFormat="1" applyFont="1" applyFill="1" applyBorder="1" applyProtection="1">
      <protection locked="0"/>
    </xf>
    <xf numFmtId="4" fontId="6" fillId="2" borderId="17" xfId="0" applyNumberFormat="1" applyFont="1" applyFill="1" applyBorder="1" applyProtection="1"/>
    <xf numFmtId="4" fontId="6" fillId="2" borderId="18" xfId="0" applyNumberFormat="1" applyFont="1" applyFill="1" applyBorder="1" applyProtection="1"/>
    <xf numFmtId="0" fontId="7" fillId="0" borderId="29" xfId="0" applyFont="1" applyBorder="1" applyAlignment="1" applyProtection="1">
      <alignment vertical="center"/>
      <protection locked="0"/>
    </xf>
    <xf numFmtId="164" fontId="18" fillId="3" borderId="15" xfId="0" applyNumberFormat="1" applyFont="1" applyFill="1" applyBorder="1" applyAlignment="1" applyProtection="1">
      <alignment horizontal="right" vertical="center"/>
    </xf>
    <xf numFmtId="0" fontId="0" fillId="0" borderId="15" xfId="0" applyFont="1" applyBorder="1" applyProtection="1">
      <protection locked="0"/>
    </xf>
    <xf numFmtId="4" fontId="18" fillId="0" borderId="0" xfId="0" applyNumberFormat="1" applyFont="1" applyFill="1" applyBorder="1" applyAlignment="1" applyProtection="1">
      <alignment vertical="center"/>
      <protection locked="0"/>
    </xf>
    <xf numFmtId="4" fontId="18" fillId="8" borderId="0" xfId="0" applyNumberFormat="1" applyFont="1" applyFill="1" applyBorder="1" applyAlignment="1" applyProtection="1">
      <alignment vertical="center"/>
      <protection locked="0"/>
    </xf>
    <xf numFmtId="0" fontId="18" fillId="8" borderId="15" xfId="0" applyFont="1" applyFill="1" applyBorder="1" applyAlignment="1" applyProtection="1">
      <protection locked="0"/>
    </xf>
    <xf numFmtId="4" fontId="18" fillId="8" borderId="15" xfId="0" applyNumberFormat="1" applyFont="1" applyFill="1" applyBorder="1" applyAlignment="1" applyProtection="1">
      <alignment vertical="center"/>
      <protection locked="0"/>
    </xf>
    <xf numFmtId="0" fontId="18" fillId="8" borderId="31" xfId="0" applyFont="1" applyFill="1" applyBorder="1" applyProtection="1">
      <protection locked="0"/>
    </xf>
    <xf numFmtId="4" fontId="18" fillId="8" borderId="31" xfId="0" applyNumberFormat="1" applyFont="1" applyFill="1" applyBorder="1" applyAlignment="1" applyProtection="1">
      <alignment vertical="center"/>
      <protection locked="0"/>
    </xf>
    <xf numFmtId="0" fontId="18" fillId="8" borderId="31" xfId="0" applyFont="1" applyFill="1" applyBorder="1" applyAlignment="1" applyProtection="1">
      <alignment horizontal="right"/>
      <protection locked="0"/>
    </xf>
    <xf numFmtId="0" fontId="0" fillId="0" borderId="0" xfId="0" applyFill="1" applyProtection="1">
      <protection locked="0"/>
    </xf>
    <xf numFmtId="4" fontId="18" fillId="0" borderId="13" xfId="0" applyNumberFormat="1" applyFont="1" applyFill="1" applyBorder="1" applyAlignment="1" applyProtection="1">
      <alignment vertical="center"/>
      <protection locked="0"/>
    </xf>
    <xf numFmtId="4" fontId="18" fillId="0" borderId="5" xfId="0" applyNumberFormat="1" applyFont="1" applyFill="1" applyBorder="1" applyAlignment="1" applyProtection="1">
      <alignment vertical="center"/>
      <protection locked="0"/>
    </xf>
    <xf numFmtId="164" fontId="21" fillId="3" borderId="15" xfId="0" applyNumberFormat="1" applyFont="1" applyFill="1" applyBorder="1" applyAlignment="1" applyProtection="1">
      <alignment horizontal="right" vertical="center"/>
    </xf>
    <xf numFmtId="0" fontId="18" fillId="8" borderId="35" xfId="0" applyFont="1" applyFill="1" applyBorder="1" applyAlignment="1" applyProtection="1">
      <alignment horizontal="center"/>
      <protection locked="0"/>
    </xf>
    <xf numFmtId="0" fontId="18" fillId="8" borderId="37" xfId="0" applyFont="1" applyFill="1" applyBorder="1" applyAlignment="1" applyProtection="1">
      <alignment horizontal="right"/>
      <protection locked="0"/>
    </xf>
    <xf numFmtId="0" fontId="18" fillId="8" borderId="0" xfId="0" applyFont="1" applyFill="1" applyBorder="1" applyProtection="1">
      <protection locked="0"/>
    </xf>
    <xf numFmtId="4" fontId="18" fillId="8" borderId="23" xfId="0" applyNumberFormat="1" applyFont="1" applyFill="1" applyBorder="1" applyAlignment="1" applyProtection="1">
      <alignment vertical="center"/>
      <protection locked="0"/>
    </xf>
    <xf numFmtId="4" fontId="18" fillId="3" borderId="23" xfId="0" applyNumberFormat="1" applyFont="1" applyFill="1" applyBorder="1" applyAlignment="1" applyProtection="1">
      <alignment vertical="center"/>
      <protection locked="0"/>
    </xf>
    <xf numFmtId="164" fontId="18" fillId="3" borderId="35" xfId="0" applyNumberFormat="1" applyFont="1" applyFill="1" applyBorder="1" applyAlignment="1" applyProtection="1">
      <alignment horizontal="right" vertical="center"/>
      <protection locked="0"/>
    </xf>
    <xf numFmtId="164" fontId="18" fillId="3" borderId="35" xfId="0" applyNumberFormat="1" applyFont="1" applyFill="1" applyBorder="1" applyAlignment="1" applyProtection="1">
      <alignment horizontal="right"/>
      <protection locked="0"/>
    </xf>
    <xf numFmtId="164" fontId="18" fillId="3" borderId="0" xfId="0" applyNumberFormat="1" applyFont="1" applyFill="1" applyBorder="1" applyAlignment="1" applyProtection="1">
      <alignment horizontal="right" vertical="center"/>
    </xf>
    <xf numFmtId="0" fontId="0" fillId="0" borderId="0" xfId="0" applyFont="1" applyBorder="1" applyProtection="1">
      <protection locked="0"/>
    </xf>
    <xf numFmtId="164" fontId="18" fillId="3" borderId="23" xfId="0" applyNumberFormat="1" applyFont="1" applyFill="1" applyBorder="1" applyAlignment="1" applyProtection="1">
      <alignment horizontal="right"/>
      <protection locked="0"/>
    </xf>
    <xf numFmtId="164" fontId="11" fillId="3" borderId="39" xfId="0" applyNumberFormat="1" applyFont="1" applyFill="1" applyBorder="1" applyAlignment="1" applyProtection="1">
      <alignment horizontal="right"/>
    </xf>
    <xf numFmtId="0" fontId="0" fillId="3" borderId="39" xfId="0" applyFill="1" applyBorder="1" applyProtection="1">
      <protection locked="0"/>
    </xf>
    <xf numFmtId="164" fontId="11" fillId="3" borderId="27" xfId="0" applyNumberFormat="1" applyFont="1" applyFill="1" applyBorder="1" applyAlignment="1" applyProtection="1">
      <alignment horizontal="right"/>
      <protection locked="0"/>
    </xf>
    <xf numFmtId="0" fontId="14" fillId="0" borderId="0" xfId="0" applyFont="1" applyProtection="1">
      <protection locked="0"/>
    </xf>
    <xf numFmtId="0" fontId="12" fillId="0" borderId="0" xfId="0" applyFont="1" applyAlignment="1" applyProtection="1">
      <protection locked="0"/>
    </xf>
    <xf numFmtId="4" fontId="3" fillId="4" borderId="8" xfId="0" applyNumberFormat="1" applyFont="1" applyFill="1" applyBorder="1" applyAlignment="1" applyProtection="1">
      <alignment horizontal="center" vertical="center"/>
    </xf>
    <xf numFmtId="4" fontId="3" fillId="4" borderId="10" xfId="0" applyNumberFormat="1" applyFont="1" applyFill="1" applyBorder="1" applyAlignment="1" applyProtection="1">
      <alignment horizontal="center" vertical="center"/>
    </xf>
    <xf numFmtId="0" fontId="22" fillId="0" borderId="0" xfId="0" applyFont="1" applyAlignment="1">
      <alignment horizontal="left" vertical="center" indent="13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1" fontId="3" fillId="6" borderId="42" xfId="0" applyNumberFormat="1" applyFont="1" applyFill="1" applyBorder="1" applyAlignment="1" applyProtection="1">
      <alignment horizontal="center"/>
      <protection locked="0"/>
    </xf>
    <xf numFmtId="4" fontId="3" fillId="4" borderId="0" xfId="0" applyNumberFormat="1" applyFont="1" applyFill="1" applyBorder="1" applyProtection="1"/>
    <xf numFmtId="4" fontId="3" fillId="4" borderId="12" xfId="0" applyNumberFormat="1" applyFont="1" applyFill="1" applyBorder="1" applyProtection="1"/>
    <xf numFmtId="0" fontId="3" fillId="6" borderId="28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wrapText="1"/>
      <protection locked="0"/>
    </xf>
    <xf numFmtId="0" fontId="3" fillId="6" borderId="1" xfId="0" applyFont="1" applyFill="1" applyBorder="1" applyAlignment="1" applyProtection="1">
      <alignment horizontal="center" vertical="center"/>
    </xf>
    <xf numFmtId="0" fontId="6" fillId="0" borderId="48" xfId="0" applyFont="1" applyBorder="1" applyAlignment="1" applyProtection="1">
      <alignment horizontal="center" vertical="center" wrapText="1"/>
      <protection locked="0"/>
    </xf>
    <xf numFmtId="2" fontId="3" fillId="6" borderId="42" xfId="0" applyNumberFormat="1" applyFont="1" applyFill="1" applyBorder="1" applyAlignment="1" applyProtection="1">
      <alignment horizontal="center"/>
      <protection locked="0"/>
    </xf>
    <xf numFmtId="0" fontId="3" fillId="6" borderId="42" xfId="0" applyFont="1" applyFill="1" applyBorder="1" applyAlignment="1" applyProtection="1">
      <alignment horizontal="center" vertical="center"/>
    </xf>
    <xf numFmtId="2" fontId="3" fillId="6" borderId="42" xfId="0" applyNumberFormat="1" applyFont="1" applyFill="1" applyBorder="1" applyProtection="1">
      <protection locked="0"/>
    </xf>
    <xf numFmtId="9" fontId="3" fillId="6" borderId="42" xfId="0" applyNumberFormat="1" applyFont="1" applyFill="1" applyBorder="1" applyProtection="1">
      <protection locked="0"/>
    </xf>
    <xf numFmtId="1" fontId="3" fillId="6" borderId="1" xfId="0" applyNumberFormat="1" applyFont="1" applyFill="1" applyBorder="1" applyAlignment="1" applyProtection="1">
      <alignment horizontal="center"/>
    </xf>
    <xf numFmtId="9" fontId="3" fillId="6" borderId="1" xfId="0" applyNumberFormat="1" applyFont="1" applyFill="1" applyBorder="1" applyAlignment="1" applyProtection="1">
      <alignment horizontal="center" vertical="center"/>
      <protection locked="0"/>
    </xf>
    <xf numFmtId="0" fontId="3" fillId="6" borderId="2" xfId="0" applyFont="1" applyFill="1" applyBorder="1" applyProtection="1">
      <protection locked="0"/>
    </xf>
    <xf numFmtId="0" fontId="3" fillId="6" borderId="1" xfId="0" applyFont="1" applyFill="1" applyBorder="1" applyProtection="1">
      <protection locked="0"/>
    </xf>
    <xf numFmtId="1" fontId="3" fillId="6" borderId="1" xfId="0" applyNumberFormat="1" applyFont="1" applyFill="1" applyBorder="1" applyProtection="1">
      <protection locked="0"/>
    </xf>
    <xf numFmtId="0" fontId="3" fillId="6" borderId="1" xfId="0" applyFont="1" applyFill="1" applyBorder="1" applyProtection="1"/>
    <xf numFmtId="0" fontId="3" fillId="6" borderId="30" xfId="0" applyFont="1" applyFill="1" applyBorder="1" applyProtection="1"/>
    <xf numFmtId="4" fontId="3" fillId="6" borderId="21" xfId="0" applyNumberFormat="1" applyFont="1" applyFill="1" applyBorder="1" applyProtection="1"/>
    <xf numFmtId="9" fontId="3" fillId="6" borderId="48" xfId="0" applyNumberFormat="1" applyFont="1" applyFill="1" applyBorder="1" applyProtection="1">
      <protection locked="0"/>
    </xf>
    <xf numFmtId="1" fontId="3" fillId="6" borderId="48" xfId="0" applyNumberFormat="1" applyFont="1" applyFill="1" applyBorder="1" applyAlignment="1" applyProtection="1">
      <alignment horizontal="center"/>
      <protection locked="0"/>
    </xf>
    <xf numFmtId="2" fontId="3" fillId="6" borderId="48" xfId="0" applyNumberFormat="1" applyFont="1" applyFill="1" applyBorder="1" applyAlignment="1" applyProtection="1">
      <alignment horizontal="center"/>
      <protection locked="0"/>
    </xf>
    <xf numFmtId="2" fontId="3" fillId="6" borderId="48" xfId="0" applyNumberFormat="1" applyFont="1" applyFill="1" applyBorder="1" applyProtection="1"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vertical="center" wrapText="1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3" fillId="6" borderId="44" xfId="0" applyFont="1" applyFill="1" applyBorder="1" applyAlignment="1" applyProtection="1">
      <alignment horizontal="center" vertical="center" wrapText="1"/>
      <protection locked="0"/>
    </xf>
    <xf numFmtId="9" fontId="3" fillId="6" borderId="41" xfId="0" applyNumberFormat="1" applyFont="1" applyFill="1" applyBorder="1" applyProtection="1">
      <protection locked="0"/>
    </xf>
    <xf numFmtId="0" fontId="3" fillId="6" borderId="1" xfId="0" applyFont="1" applyFill="1" applyBorder="1" applyAlignment="1" applyProtection="1">
      <alignment horizontal="center" vertical="center"/>
      <protection locked="0"/>
    </xf>
    <xf numFmtId="9" fontId="3" fillId="6" borderId="1" xfId="0" applyNumberFormat="1" applyFont="1" applyFill="1" applyBorder="1" applyAlignment="1" applyProtection="1">
      <alignment vertical="center"/>
      <protection locked="0"/>
    </xf>
    <xf numFmtId="2" fontId="3" fillId="6" borderId="1" xfId="0" applyNumberFormat="1" applyFont="1" applyFill="1" applyBorder="1" applyAlignment="1" applyProtection="1">
      <alignment vertical="center"/>
      <protection locked="0"/>
    </xf>
    <xf numFmtId="0" fontId="3" fillId="6" borderId="48" xfId="0" applyFont="1" applyFill="1" applyBorder="1" applyAlignment="1" applyProtection="1">
      <alignment horizontal="center" vertical="center"/>
    </xf>
    <xf numFmtId="164" fontId="0" fillId="0" borderId="15" xfId="0" applyNumberFormat="1" applyFont="1" applyBorder="1" applyProtection="1">
      <protection locked="0"/>
    </xf>
    <xf numFmtId="4" fontId="3" fillId="4" borderId="30" xfId="0" applyNumberFormat="1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/>
      <protection locked="0"/>
    </xf>
    <xf numFmtId="2" fontId="19" fillId="7" borderId="1" xfId="0" applyNumberFormat="1" applyFont="1" applyFill="1" applyBorder="1" applyProtection="1"/>
    <xf numFmtId="2" fontId="19" fillId="7" borderId="42" xfId="0" applyNumberFormat="1" applyFont="1" applyFill="1" applyBorder="1" applyProtection="1"/>
    <xf numFmtId="2" fontId="19" fillId="7" borderId="48" xfId="0" applyNumberFormat="1" applyFont="1" applyFill="1" applyBorder="1" applyProtection="1"/>
    <xf numFmtId="2" fontId="3" fillId="7" borderId="1" xfId="0" applyNumberFormat="1" applyFont="1" applyFill="1" applyBorder="1" applyProtection="1"/>
    <xf numFmtId="2" fontId="3" fillId="7" borderId="42" xfId="0" applyNumberFormat="1" applyFont="1" applyFill="1" applyBorder="1" applyProtection="1"/>
    <xf numFmtId="2" fontId="3" fillId="7" borderId="48" xfId="0" applyNumberFormat="1" applyFont="1" applyFill="1" applyBorder="1" applyProtection="1"/>
    <xf numFmtId="4" fontId="3" fillId="7" borderId="1" xfId="0" applyNumberFormat="1" applyFont="1" applyFill="1" applyBorder="1" applyProtection="1"/>
    <xf numFmtId="4" fontId="3" fillId="7" borderId="42" xfId="0" applyNumberFormat="1" applyFont="1" applyFill="1" applyBorder="1" applyProtection="1"/>
    <xf numFmtId="4" fontId="3" fillId="7" borderId="43" xfId="0" applyNumberFormat="1" applyFont="1" applyFill="1" applyBorder="1" applyProtection="1"/>
    <xf numFmtId="4" fontId="3" fillId="7" borderId="20" xfId="0" applyNumberFormat="1" applyFont="1" applyFill="1" applyBorder="1" applyProtection="1"/>
    <xf numFmtId="4" fontId="3" fillId="7" borderId="48" xfId="0" applyNumberFormat="1" applyFont="1" applyFill="1" applyBorder="1" applyProtection="1"/>
    <xf numFmtId="4" fontId="3" fillId="7" borderId="14" xfId="0" applyNumberFormat="1" applyFont="1" applyFill="1" applyBorder="1" applyProtection="1"/>
    <xf numFmtId="4" fontId="3" fillId="7" borderId="21" xfId="0" applyNumberFormat="1" applyFont="1" applyFill="1" applyBorder="1" applyProtection="1"/>
    <xf numFmtId="4" fontId="3" fillId="7" borderId="25" xfId="0" applyNumberFormat="1" applyFont="1" applyFill="1" applyBorder="1" applyProtection="1"/>
    <xf numFmtId="0" fontId="7" fillId="9" borderId="46" xfId="0" applyFont="1" applyFill="1" applyBorder="1" applyAlignment="1" applyProtection="1">
      <alignment vertical="center" wrapText="1"/>
      <protection locked="0"/>
    </xf>
    <xf numFmtId="0" fontId="7" fillId="9" borderId="0" xfId="0" applyFont="1" applyFill="1" applyBorder="1" applyAlignment="1" applyProtection="1">
      <alignment vertical="center" wrapText="1"/>
      <protection locked="0"/>
    </xf>
    <xf numFmtId="0" fontId="7" fillId="9" borderId="25" xfId="0" applyFont="1" applyFill="1" applyBorder="1" applyAlignment="1" applyProtection="1">
      <alignment vertical="center" wrapText="1"/>
      <protection locked="0"/>
    </xf>
    <xf numFmtId="0" fontId="6" fillId="9" borderId="46" xfId="0" applyFont="1" applyFill="1" applyBorder="1" applyAlignment="1" applyProtection="1">
      <alignment horizontal="left" wrapText="1"/>
      <protection locked="0"/>
    </xf>
    <xf numFmtId="0" fontId="6" fillId="9" borderId="0" xfId="0" applyFont="1" applyFill="1" applyBorder="1" applyAlignment="1" applyProtection="1">
      <alignment horizontal="left" wrapText="1"/>
      <protection locked="0"/>
    </xf>
    <xf numFmtId="0" fontId="6" fillId="9" borderId="25" xfId="0" applyFont="1" applyFill="1" applyBorder="1" applyAlignment="1" applyProtection="1">
      <alignment horizontal="left" wrapText="1"/>
      <protection locked="0"/>
    </xf>
    <xf numFmtId="0" fontId="7" fillId="9" borderId="24" xfId="0" applyFont="1" applyFill="1" applyBorder="1" applyAlignment="1" applyProtection="1">
      <alignment horizontal="left" vertical="center" wrapText="1"/>
      <protection locked="0"/>
    </xf>
    <xf numFmtId="0" fontId="7" fillId="9" borderId="0" xfId="0" applyFont="1" applyFill="1" applyBorder="1" applyAlignment="1" applyProtection="1">
      <alignment horizontal="left" vertical="center" wrapText="1"/>
      <protection locked="0"/>
    </xf>
    <xf numFmtId="0" fontId="7" fillId="9" borderId="25" xfId="0" applyFont="1" applyFill="1" applyBorder="1" applyAlignment="1" applyProtection="1">
      <alignment horizontal="left" vertical="center" wrapText="1"/>
      <protection locked="0"/>
    </xf>
    <xf numFmtId="0" fontId="7" fillId="9" borderId="51" xfId="0" applyFont="1" applyFill="1" applyBorder="1" applyAlignment="1" applyProtection="1">
      <alignment horizontal="left" vertical="center" wrapText="1"/>
      <protection locked="0"/>
    </xf>
    <xf numFmtId="0" fontId="7" fillId="9" borderId="46" xfId="0" applyFont="1" applyFill="1" applyBorder="1" applyAlignment="1" applyProtection="1">
      <alignment horizontal="left" vertical="center" wrapText="1"/>
      <protection locked="0"/>
    </xf>
    <xf numFmtId="9" fontId="3" fillId="9" borderId="46" xfId="0" applyNumberFormat="1" applyFont="1" applyFill="1" applyBorder="1" applyProtection="1">
      <protection locked="0"/>
    </xf>
    <xf numFmtId="1" fontId="3" fillId="9" borderId="0" xfId="0" applyNumberFormat="1" applyFont="1" applyFill="1" applyBorder="1" applyAlignment="1" applyProtection="1">
      <alignment horizontal="center"/>
    </xf>
    <xf numFmtId="2" fontId="3" fillId="9" borderId="0" xfId="0" applyNumberFormat="1" applyFont="1" applyFill="1" applyBorder="1" applyAlignment="1" applyProtection="1">
      <alignment horizontal="center"/>
      <protection locked="0"/>
    </xf>
    <xf numFmtId="2" fontId="19" fillId="9" borderId="0" xfId="0" applyNumberFormat="1" applyFont="1" applyFill="1" applyBorder="1" applyProtection="1"/>
    <xf numFmtId="2" fontId="3" fillId="9" borderId="0" xfId="0" applyNumberFormat="1" applyFont="1" applyFill="1" applyBorder="1" applyProtection="1">
      <protection locked="0"/>
    </xf>
    <xf numFmtId="2" fontId="3" fillId="9" borderId="0" xfId="0" applyNumberFormat="1" applyFont="1" applyFill="1" applyBorder="1" applyProtection="1"/>
    <xf numFmtId="4" fontId="3" fillId="9" borderId="0" xfId="0" applyNumberFormat="1" applyFont="1" applyFill="1" applyBorder="1" applyProtection="1"/>
    <xf numFmtId="4" fontId="3" fillId="9" borderId="25" xfId="0" applyNumberFormat="1" applyFont="1" applyFill="1" applyBorder="1" applyProtection="1"/>
    <xf numFmtId="1" fontId="3" fillId="7" borderId="1" xfId="0" applyNumberFormat="1" applyFont="1" applyFill="1" applyBorder="1" applyAlignment="1" applyProtection="1">
      <alignment horizontal="center"/>
      <protection locked="0"/>
    </xf>
    <xf numFmtId="1" fontId="3" fillId="7" borderId="42" xfId="0" applyNumberFormat="1" applyFont="1" applyFill="1" applyBorder="1" applyAlignment="1" applyProtection="1">
      <alignment horizontal="center"/>
      <protection locked="0"/>
    </xf>
    <xf numFmtId="1" fontId="3" fillId="7" borderId="6" xfId="0" applyNumberFormat="1" applyFont="1" applyFill="1" applyBorder="1" applyAlignment="1" applyProtection="1">
      <alignment horizontal="center"/>
      <protection locked="0"/>
    </xf>
    <xf numFmtId="1" fontId="3" fillId="7" borderId="50" xfId="0" applyNumberFormat="1" applyFont="1" applyFill="1" applyBorder="1" applyAlignment="1" applyProtection="1">
      <alignment horizontal="center"/>
      <protection locked="0"/>
    </xf>
    <xf numFmtId="0" fontId="3" fillId="6" borderId="42" xfId="0" applyFont="1" applyFill="1" applyBorder="1" applyAlignment="1" applyProtection="1">
      <alignment horizontal="center" vertical="center"/>
      <protection locked="0"/>
    </xf>
    <xf numFmtId="0" fontId="3" fillId="6" borderId="48" xfId="0" applyFont="1" applyFill="1" applyBorder="1" applyAlignment="1" applyProtection="1">
      <alignment horizontal="center" vertical="center"/>
      <protection locked="0"/>
    </xf>
    <xf numFmtId="0" fontId="3" fillId="6" borderId="50" xfId="0" applyFont="1" applyFill="1" applyBorder="1" applyAlignment="1" applyProtection="1">
      <alignment horizontal="center" vertical="center"/>
      <protection locked="0"/>
    </xf>
    <xf numFmtId="0" fontId="3" fillId="6" borderId="6" xfId="0" applyFont="1" applyFill="1" applyBorder="1" applyAlignment="1" applyProtection="1">
      <alignment horizontal="center" vertical="center"/>
      <protection locked="0"/>
    </xf>
    <xf numFmtId="4" fontId="3" fillId="7" borderId="1" xfId="0" applyNumberFormat="1" applyFont="1" applyFill="1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 applyProtection="1">
      <alignment vertical="center"/>
      <protection locked="0"/>
    </xf>
    <xf numFmtId="4" fontId="18" fillId="3" borderId="19" xfId="0" applyNumberFormat="1" applyFont="1" applyFill="1" applyBorder="1" applyAlignment="1" applyProtection="1">
      <alignment horizontal="left" vertical="center" wrapText="1"/>
      <protection locked="0"/>
    </xf>
    <xf numFmtId="4" fontId="18" fillId="3" borderId="0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0" fillId="3" borderId="19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10" fillId="3" borderId="23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wrapText="1"/>
      <protection locked="0"/>
    </xf>
    <xf numFmtId="0" fontId="18" fillId="3" borderId="34" xfId="0" applyFont="1" applyFill="1" applyBorder="1" applyAlignment="1" applyProtection="1">
      <alignment horizontal="left" vertical="center"/>
      <protection locked="0"/>
    </xf>
    <xf numFmtId="0" fontId="18" fillId="3" borderId="15" xfId="0" applyFont="1" applyFill="1" applyBorder="1" applyAlignment="1" applyProtection="1">
      <alignment horizontal="left" vertical="center"/>
      <protection locked="0"/>
    </xf>
    <xf numFmtId="0" fontId="18" fillId="3" borderId="34" xfId="0" applyFont="1" applyFill="1" applyBorder="1" applyAlignment="1" applyProtection="1">
      <alignment horizontal="left" vertical="center" wrapText="1"/>
      <protection locked="0"/>
    </xf>
    <xf numFmtId="0" fontId="18" fillId="3" borderId="15" xfId="0" applyFont="1" applyFill="1" applyBorder="1" applyAlignment="1" applyProtection="1">
      <alignment horizontal="left" vertical="center" wrapText="1"/>
      <protection locked="0"/>
    </xf>
    <xf numFmtId="0" fontId="18" fillId="3" borderId="19" xfId="0" applyFont="1" applyFill="1" applyBorder="1" applyAlignment="1" applyProtection="1">
      <alignment horizontal="left" vertical="center"/>
      <protection locked="0"/>
    </xf>
    <xf numFmtId="0" fontId="18" fillId="3" borderId="0" xfId="0" applyFont="1" applyFill="1" applyBorder="1" applyAlignment="1" applyProtection="1">
      <alignment horizontal="left" vertical="center"/>
      <protection locked="0"/>
    </xf>
    <xf numFmtId="0" fontId="18" fillId="3" borderId="38" xfId="0" applyFont="1" applyFill="1" applyBorder="1" applyAlignment="1" applyProtection="1">
      <alignment horizontal="left"/>
      <protection locked="0"/>
    </xf>
    <xf numFmtId="0" fontId="18" fillId="3" borderId="39" xfId="0" applyFont="1" applyFill="1" applyBorder="1" applyAlignment="1" applyProtection="1">
      <alignment horizontal="left"/>
      <protection locked="0"/>
    </xf>
    <xf numFmtId="0" fontId="1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6" fillId="0" borderId="4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48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5" fillId="5" borderId="0" xfId="0" applyFont="1" applyFill="1" applyAlignment="1" applyProtection="1">
      <alignment horizontal="center"/>
      <protection locked="0"/>
    </xf>
    <xf numFmtId="0" fontId="6" fillId="0" borderId="26" xfId="0" applyFont="1" applyBorder="1" applyAlignment="1" applyProtection="1">
      <alignment horizontal="center" vertical="center" wrapText="1"/>
      <protection locked="0"/>
    </xf>
    <xf numFmtId="0" fontId="6" fillId="0" borderId="27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locked="0"/>
    </xf>
    <xf numFmtId="0" fontId="6" fillId="6" borderId="13" xfId="0" applyFont="1" applyFill="1" applyBorder="1" applyAlignment="1" applyProtection="1">
      <alignment horizontal="center" vertical="center" wrapText="1"/>
      <protection locked="0"/>
    </xf>
    <xf numFmtId="4" fontId="5" fillId="3" borderId="11" xfId="0" applyNumberFormat="1" applyFont="1" applyFill="1" applyBorder="1" applyAlignment="1" applyProtection="1">
      <alignment horizontal="center" vertical="center"/>
    </xf>
    <xf numFmtId="4" fontId="5" fillId="3" borderId="12" xfId="0" applyNumberFormat="1" applyFont="1" applyFill="1" applyBorder="1" applyAlignment="1" applyProtection="1">
      <alignment horizontal="center" vertical="center"/>
    </xf>
    <xf numFmtId="4" fontId="5" fillId="3" borderId="13" xfId="0" applyNumberFormat="1" applyFont="1" applyFill="1" applyBorder="1" applyAlignment="1" applyProtection="1">
      <alignment horizontal="center" vertical="center"/>
    </xf>
    <xf numFmtId="4" fontId="5" fillId="3" borderId="10" xfId="0" applyNumberFormat="1" applyFont="1" applyFill="1" applyBorder="1" applyAlignment="1" applyProtection="1">
      <alignment horizontal="center" vertical="center"/>
    </xf>
    <xf numFmtId="4" fontId="5" fillId="3" borderId="33" xfId="0" applyNumberFormat="1" applyFont="1" applyFill="1" applyBorder="1" applyAlignment="1" applyProtection="1">
      <alignment horizontal="center" vertical="center"/>
      <protection locked="0"/>
    </xf>
    <xf numFmtId="4" fontId="5" fillId="3" borderId="24" xfId="0" applyNumberFormat="1" applyFont="1" applyFill="1" applyBorder="1" applyAlignment="1" applyProtection="1">
      <alignment horizontal="center" vertical="center"/>
      <protection locked="0"/>
    </xf>
    <xf numFmtId="4" fontId="5" fillId="3" borderId="0" xfId="0" applyNumberFormat="1" applyFont="1" applyFill="1" applyBorder="1" applyAlignment="1" applyProtection="1">
      <alignment horizontal="center" vertical="center"/>
      <protection locked="0"/>
    </xf>
    <xf numFmtId="4" fontId="5" fillId="3" borderId="49" xfId="0" applyNumberFormat="1" applyFont="1" applyFill="1" applyBorder="1" applyAlignment="1" applyProtection="1">
      <alignment horizontal="center" vertical="center"/>
      <protection locked="0"/>
    </xf>
    <xf numFmtId="4" fontId="3" fillId="4" borderId="8" xfId="0" applyNumberFormat="1" applyFont="1" applyFill="1" applyBorder="1" applyAlignment="1" applyProtection="1">
      <alignment horizontal="center" vertical="center"/>
    </xf>
    <xf numFmtId="4" fontId="3" fillId="4" borderId="12" xfId="0" applyNumberFormat="1" applyFont="1" applyFill="1" applyBorder="1" applyAlignment="1" applyProtection="1">
      <alignment horizontal="center" vertical="center"/>
    </xf>
    <xf numFmtId="4" fontId="3" fillId="4" borderId="10" xfId="0" applyNumberFormat="1" applyFont="1" applyFill="1" applyBorder="1" applyAlignment="1" applyProtection="1">
      <alignment horizontal="center" vertical="center"/>
    </xf>
    <xf numFmtId="0" fontId="6" fillId="6" borderId="47" xfId="0" applyFont="1" applyFill="1" applyBorder="1" applyAlignment="1" applyProtection="1">
      <alignment horizontal="center" wrapText="1"/>
      <protection locked="0"/>
    </xf>
    <xf numFmtId="0" fontId="6" fillId="6" borderId="41" xfId="0" applyFont="1" applyFill="1" applyBorder="1" applyAlignment="1" applyProtection="1">
      <alignment horizontal="center" wrapText="1"/>
      <protection locked="0"/>
    </xf>
    <xf numFmtId="0" fontId="6" fillId="6" borderId="0" xfId="0" applyFont="1" applyFill="1" applyBorder="1" applyAlignment="1" applyProtection="1">
      <alignment horizontal="center" wrapText="1"/>
      <protection locked="0"/>
    </xf>
    <xf numFmtId="0" fontId="6" fillId="6" borderId="42" xfId="0" applyFont="1" applyFill="1" applyBorder="1" applyAlignment="1" applyProtection="1">
      <alignment horizontal="center" wrapText="1"/>
      <protection locked="0"/>
    </xf>
    <xf numFmtId="4" fontId="3" fillId="7" borderId="1" xfId="0" applyNumberFormat="1" applyFont="1" applyFill="1" applyBorder="1" applyAlignment="1" applyProtection="1">
      <alignment horizontal="center" vertical="center"/>
    </xf>
    <xf numFmtId="4" fontId="3" fillId="7" borderId="45" xfId="0" applyNumberFormat="1" applyFont="1" applyFill="1" applyBorder="1" applyAlignment="1" applyProtection="1">
      <alignment horizontal="center" vertical="center"/>
    </xf>
    <xf numFmtId="4" fontId="3" fillId="7" borderId="40" xfId="0" applyNumberFormat="1" applyFont="1" applyFill="1" applyBorder="1" applyAlignment="1" applyProtection="1">
      <alignment horizontal="center" vertical="center"/>
    </xf>
    <xf numFmtId="4" fontId="3" fillId="7" borderId="44" xfId="0" applyNumberFormat="1" applyFont="1" applyFill="1" applyBorder="1" applyAlignment="1" applyProtection="1">
      <alignment horizontal="center" vertical="center"/>
    </xf>
    <xf numFmtId="0" fontId="7" fillId="9" borderId="36" xfId="0" applyFont="1" applyFill="1" applyBorder="1" applyAlignment="1" applyProtection="1">
      <alignment horizontal="center" vertical="center" wrapText="1"/>
      <protection locked="0"/>
    </xf>
    <xf numFmtId="0" fontId="7" fillId="9" borderId="31" xfId="0" applyFont="1" applyFill="1" applyBorder="1" applyAlignment="1" applyProtection="1">
      <alignment horizontal="center" vertical="center" wrapText="1"/>
      <protection locked="0"/>
    </xf>
    <xf numFmtId="0" fontId="7" fillId="9" borderId="25" xfId="0" applyFont="1" applyFill="1" applyBorder="1" applyAlignment="1" applyProtection="1">
      <alignment horizontal="center" vertical="center" wrapText="1"/>
      <protection locked="0"/>
    </xf>
    <xf numFmtId="0" fontId="7" fillId="9" borderId="36" xfId="0" applyFont="1" applyFill="1" applyBorder="1" applyAlignment="1" applyProtection="1">
      <alignment horizontal="center" wrapText="1"/>
      <protection locked="0"/>
    </xf>
    <xf numFmtId="0" fontId="7" fillId="9" borderId="31" xfId="0" applyFont="1" applyFill="1" applyBorder="1" applyAlignment="1" applyProtection="1">
      <alignment horizontal="center" wrapText="1"/>
      <protection locked="0"/>
    </xf>
    <xf numFmtId="0" fontId="7" fillId="9" borderId="25" xfId="0" applyFont="1" applyFill="1" applyBorder="1" applyAlignment="1" applyProtection="1">
      <alignment horizontal="center" wrapText="1"/>
      <protection locked="0"/>
    </xf>
    <xf numFmtId="0" fontId="24" fillId="9" borderId="51" xfId="0" applyFont="1" applyFill="1" applyBorder="1" applyAlignment="1" applyProtection="1">
      <alignment horizontal="center" wrapText="1"/>
      <protection locked="0"/>
    </xf>
    <xf numFmtId="0" fontId="24" fillId="9" borderId="15" xfId="0" applyFont="1" applyFill="1" applyBorder="1" applyAlignment="1" applyProtection="1">
      <alignment horizontal="center" wrapText="1"/>
      <protection locked="0"/>
    </xf>
    <xf numFmtId="0" fontId="24" fillId="9" borderId="20" xfId="0" applyFont="1" applyFill="1" applyBorder="1" applyAlignment="1" applyProtection="1">
      <alignment horizontal="center" wrapText="1"/>
      <protection locked="0"/>
    </xf>
    <xf numFmtId="0" fontId="7" fillId="9" borderId="46" xfId="0" applyFont="1" applyFill="1" applyBorder="1" applyAlignment="1" applyProtection="1">
      <alignment horizontal="center" vertical="center" wrapText="1"/>
      <protection locked="0"/>
    </xf>
    <xf numFmtId="0" fontId="10" fillId="8" borderId="32" xfId="0" applyFont="1" applyFill="1" applyBorder="1" applyAlignment="1" applyProtection="1">
      <alignment horizontal="center" vertical="center"/>
      <protection locked="0"/>
    </xf>
    <xf numFmtId="0" fontId="10" fillId="8" borderId="33" xfId="0" applyFont="1" applyFill="1" applyBorder="1" applyAlignment="1" applyProtection="1">
      <alignment horizontal="center" vertical="center"/>
      <protection locked="0"/>
    </xf>
    <xf numFmtId="0" fontId="10" fillId="8" borderId="26" xfId="0" applyFont="1" applyFill="1" applyBorder="1" applyAlignment="1" applyProtection="1">
      <alignment horizontal="center" vertical="center"/>
      <protection locked="0"/>
    </xf>
    <xf numFmtId="0" fontId="18" fillId="8" borderId="34" xfId="0" applyFont="1" applyFill="1" applyBorder="1" applyAlignment="1" applyProtection="1">
      <alignment horizontal="left" vertical="center"/>
      <protection locked="0"/>
    </xf>
    <xf numFmtId="0" fontId="18" fillId="8" borderId="15" xfId="0" applyFont="1" applyFill="1" applyBorder="1" applyAlignment="1" applyProtection="1">
      <alignment horizontal="left" vertical="center"/>
      <protection locked="0"/>
    </xf>
    <xf numFmtId="0" fontId="18" fillId="8" borderId="36" xfId="0" applyFont="1" applyFill="1" applyBorder="1" applyAlignment="1" applyProtection="1">
      <alignment horizontal="left" vertical="center"/>
      <protection locked="0"/>
    </xf>
    <xf numFmtId="0" fontId="18" fillId="8" borderId="31" xfId="0" applyFont="1" applyFill="1" applyBorder="1" applyAlignment="1" applyProtection="1">
      <alignment horizontal="left" vertical="center"/>
      <protection locked="0"/>
    </xf>
    <xf numFmtId="0" fontId="18" fillId="8" borderId="19" xfId="0" applyFont="1" applyFill="1" applyBorder="1" applyAlignment="1" applyProtection="1">
      <alignment horizontal="left" vertical="center"/>
      <protection locked="0"/>
    </xf>
    <xf numFmtId="0" fontId="18" fillId="8" borderId="0" xfId="0" applyFont="1" applyFill="1" applyBorder="1" applyAlignment="1" applyProtection="1">
      <alignment horizontal="left" vertical="center"/>
      <protection locked="0"/>
    </xf>
  </cellXfs>
  <cellStyles count="2">
    <cellStyle name="Normal" xfId="0" builtinId="0"/>
    <cellStyle name="Normal 2" xfId="1"/>
  </cellStyles>
  <dxfs count="103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color auto="1"/>
      </font>
    </dxf>
    <dxf>
      <font>
        <b/>
        <i val="0"/>
      </font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Medium9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$AI$49" lockText="1" noThreeD="1"/>
</file>

<file path=xl/ctrlProps/ctrlProp10.xml><?xml version="1.0" encoding="utf-8"?>
<formControlPr xmlns="http://schemas.microsoft.com/office/spreadsheetml/2009/9/main" objectType="Drop" dropStyle="combo" dx="16" fmlaLink="$AJ$48" fmlaRange="$AI$17:$AI$18" noThreeD="1" sel="1" val="0"/>
</file>

<file path=xl/ctrlProps/ctrlProp11.xml><?xml version="1.0" encoding="utf-8"?>
<formControlPr xmlns="http://schemas.microsoft.com/office/spreadsheetml/2009/9/main" objectType="Drop" dropStyle="combo" dx="16" fmlaLink="$AJ$45" fmlaRange="$AI$17:$AI$18" noThreeD="1" sel="1" val="0"/>
</file>

<file path=xl/ctrlProps/ctrlProp12.xml><?xml version="1.0" encoding="utf-8"?>
<formControlPr xmlns="http://schemas.microsoft.com/office/spreadsheetml/2009/9/main" objectType="Drop" dropStyle="combo" dx="16" fmlaLink="$AJ$47" fmlaRange="$AI$17:$AI$18" noThreeD="1" sel="1" val="0"/>
</file>

<file path=xl/ctrlProps/ctrlProp13.xml><?xml version="1.0" encoding="utf-8"?>
<formControlPr xmlns="http://schemas.microsoft.com/office/spreadsheetml/2009/9/main" objectType="Drop" dropStyle="combo" dx="16" fmlaLink="$AJ$11" fmlaRange="$AI$17:$AI$18" noThreeD="1" sel="1" val="0"/>
</file>

<file path=xl/ctrlProps/ctrlProp14.xml><?xml version="1.0" encoding="utf-8"?>
<formControlPr xmlns="http://schemas.microsoft.com/office/spreadsheetml/2009/9/main" objectType="Drop" dropStyle="combo" dx="16" fmlaLink="$AJ$12" fmlaRange="$AI$17:$AI$18" noThreeD="1" sel="1" val="0"/>
</file>

<file path=xl/ctrlProps/ctrlProp15.xml><?xml version="1.0" encoding="utf-8"?>
<formControlPr xmlns="http://schemas.microsoft.com/office/spreadsheetml/2009/9/main" objectType="Drop" dropStyle="combo" dx="16" fmlaLink="$AJ$13" fmlaRange="$AI$17:$AI$18" noThreeD="1" sel="1" val="0"/>
</file>

<file path=xl/ctrlProps/ctrlProp16.xml><?xml version="1.0" encoding="utf-8"?>
<formControlPr xmlns="http://schemas.microsoft.com/office/spreadsheetml/2009/9/main" objectType="Drop" dropStyle="combo" dx="16" fmlaLink="$AJ$14" fmlaRange="$AI$17:$AI$18" noThreeD="1" sel="1" val="0"/>
</file>

<file path=xl/ctrlProps/ctrlProp17.xml><?xml version="1.0" encoding="utf-8"?>
<formControlPr xmlns="http://schemas.microsoft.com/office/spreadsheetml/2009/9/main" objectType="Drop" dropStyle="combo" dx="16" fmlaLink="$AJ$16" fmlaRange="$AI$17:$AI$18" noThreeD="1" sel="1" val="0"/>
</file>

<file path=xl/ctrlProps/ctrlProp18.xml><?xml version="1.0" encoding="utf-8"?>
<formControlPr xmlns="http://schemas.microsoft.com/office/spreadsheetml/2009/9/main" objectType="Drop" dropStyle="combo" dx="16" fmlaLink="$AJ$18" fmlaRange="$AI$17:$AI$18" noThreeD="1" sel="1" val="0"/>
</file>

<file path=xl/ctrlProps/ctrlProp19.xml><?xml version="1.0" encoding="utf-8"?>
<formControlPr xmlns="http://schemas.microsoft.com/office/spreadsheetml/2009/9/main" objectType="Drop" dropStyle="combo" dx="16" fmlaLink="$AJ$44" fmlaRange="$AI$17:$AI$18" noThreeD="1" sel="1" val="0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Drop" dropStyle="combo" dx="16" fmlaLink="$AJ$46" fmlaRange="$AI$17:$AI$18" noThreeD="1" sel="1" val="0"/>
</file>

<file path=xl/ctrlProps/ctrlProp21.xml><?xml version="1.0" encoding="utf-8"?>
<formControlPr xmlns="http://schemas.microsoft.com/office/spreadsheetml/2009/9/main" objectType="Drop" dropStyle="combo" dx="16" fmlaLink="$AJ$31" fmlaRange="$AI$17:$AI$18" noThreeD="1" sel="1" val="0"/>
</file>

<file path=xl/ctrlProps/ctrlProp22.xml><?xml version="1.0" encoding="utf-8"?>
<formControlPr xmlns="http://schemas.microsoft.com/office/spreadsheetml/2009/9/main" objectType="Drop" dropStyle="combo" dx="16" fmlaLink="$AJ$32" fmlaRange="$AI$17:$AI$18" noThreeD="1" sel="1" val="0"/>
</file>

<file path=xl/ctrlProps/ctrlProp23.xml><?xml version="1.0" encoding="utf-8"?>
<formControlPr xmlns="http://schemas.microsoft.com/office/spreadsheetml/2009/9/main" objectType="Drop" dropStyle="combo" dx="16" fmlaLink="$AJ$33" fmlaRange="$AI$17:$AI$18" noThreeD="1" sel="1" val="0"/>
</file>

<file path=xl/ctrlProps/ctrlProp24.xml><?xml version="1.0" encoding="utf-8"?>
<formControlPr xmlns="http://schemas.microsoft.com/office/spreadsheetml/2009/9/main" objectType="Drop" dropStyle="combo" dx="16" fmlaLink="$AJ$34" fmlaRange="$AI$17:$AI$18" noThreeD="1" sel="1" val="0"/>
</file>

<file path=xl/ctrlProps/ctrlProp25.xml><?xml version="1.0" encoding="utf-8"?>
<formControlPr xmlns="http://schemas.microsoft.com/office/spreadsheetml/2009/9/main" objectType="Drop" dropStyle="combo" dx="16" fmlaLink="$AJ$35" fmlaRange="$AI$17:$AI$18" noThreeD="1" sel="1" val="0"/>
</file>

<file path=xl/ctrlProps/ctrlProp26.xml><?xml version="1.0" encoding="utf-8"?>
<formControlPr xmlns="http://schemas.microsoft.com/office/spreadsheetml/2009/9/main" objectType="Drop" dropStyle="combo" dx="16" fmlaLink="$AJ$37" fmlaRange="$AI$17:$AI$18" noThreeD="1" sel="2" val="0"/>
</file>

<file path=xl/ctrlProps/ctrlProp27.xml><?xml version="1.0" encoding="utf-8"?>
<formControlPr xmlns="http://schemas.microsoft.com/office/spreadsheetml/2009/9/main" objectType="Drop" dropStyle="combo" dx="16" fmlaLink="$AJ$38" fmlaRange="$AI$17:$AI$18" noThreeD="1" sel="1" val="0"/>
</file>

<file path=xl/ctrlProps/ctrlProp28.xml><?xml version="1.0" encoding="utf-8"?>
<formControlPr xmlns="http://schemas.microsoft.com/office/spreadsheetml/2009/9/main" objectType="Drop" dropStyle="combo" dx="16" fmlaLink="$AJ$39" fmlaRange="$AI$17:$AI$18" noThreeD="1" sel="2" val="0"/>
</file>

<file path=xl/ctrlProps/ctrlProp29.xml><?xml version="1.0" encoding="utf-8"?>
<formControlPr xmlns="http://schemas.microsoft.com/office/spreadsheetml/2009/9/main" objectType="Drop" dropStyle="combo" dx="16" fmlaLink="$AJ$40" fmlaRange="$AI$17:$AI$18" noThreeD="1" sel="1" val="0"/>
</file>

<file path=xl/ctrlProps/ctrlProp3.xml><?xml version="1.0" encoding="utf-8"?>
<formControlPr xmlns="http://schemas.microsoft.com/office/spreadsheetml/2009/9/main" objectType="Drop" dropStyle="combo" dx="16" fmlaLink="$AJ$10" fmlaRange="$AI$17:$AI$18" noThreeD="1" sel="1" val="0"/>
</file>

<file path=xl/ctrlProps/ctrlProp30.xml><?xml version="1.0" encoding="utf-8"?>
<formControlPr xmlns="http://schemas.microsoft.com/office/spreadsheetml/2009/9/main" objectType="Drop" dropStyle="combo" dx="16" fmlaLink="$AJ$41" fmlaRange="$AI$17:$AI$18" noThreeD="1" sel="2" val="0"/>
</file>

<file path=xl/ctrlProps/ctrlProp31.xml><?xml version="1.0" encoding="utf-8"?>
<formControlPr xmlns="http://schemas.microsoft.com/office/spreadsheetml/2009/9/main" objectType="Drop" dropStyle="combo" dx="16" fmlaLink="$AJ$43" fmlaRange="$AI$17:$AI$18" noThreeD="1" sel="1" val="0"/>
</file>

<file path=xl/ctrlProps/ctrlProp32.xml><?xml version="1.0" encoding="utf-8"?>
<formControlPr xmlns="http://schemas.microsoft.com/office/spreadsheetml/2009/9/main" objectType="Drop" dropStyle="combo" dx="16" fmlaLink="$AJ$26" fmlaRange="$AI$17:$AI$18" noThreeD="1" sel="2" val="0"/>
</file>

<file path=xl/ctrlProps/ctrlProp33.xml><?xml version="1.0" encoding="utf-8"?>
<formControlPr xmlns="http://schemas.microsoft.com/office/spreadsheetml/2009/9/main" objectType="Drop" dropStyle="combo" dx="16" fmlaLink="$AJ$12" fmlaRange="$AI$17:$AI$18" noThreeD="1" sel="1" val="0"/>
</file>

<file path=xl/ctrlProps/ctrlProp34.xml><?xml version="1.0" encoding="utf-8"?>
<formControlPr xmlns="http://schemas.microsoft.com/office/spreadsheetml/2009/9/main" objectType="Drop" dropStyle="combo" dx="16" fmlaLink="$AJ$13" fmlaRange="$AI$17:$AI$18" noThreeD="1" sel="1" val="0"/>
</file>

<file path=xl/ctrlProps/ctrlProp35.xml><?xml version="1.0" encoding="utf-8"?>
<formControlPr xmlns="http://schemas.microsoft.com/office/spreadsheetml/2009/9/main" objectType="Drop" dropStyle="combo" dx="16" fmlaLink="$AJ$14" fmlaRange="$AI$17:$AI$18" noThreeD="1" sel="1" val="0"/>
</file>

<file path=xl/ctrlProps/ctrlProp36.xml><?xml version="1.0" encoding="utf-8"?>
<formControlPr xmlns="http://schemas.microsoft.com/office/spreadsheetml/2009/9/main" objectType="Drop" dropStyle="combo" dx="16" fmlaLink="$AJ$27" fmlaRange="$AI$17:$AI$18" noThreeD="1" sel="1" val="0"/>
</file>

<file path=xl/ctrlProps/ctrlProp37.xml><?xml version="1.0" encoding="utf-8"?>
<formControlPr xmlns="http://schemas.microsoft.com/office/spreadsheetml/2009/9/main" objectType="Drop" dropStyle="combo" dx="16" fmlaLink="$AJ$28" fmlaRange="$AI$17:$AI$18" noThreeD="1" sel="1" val="0"/>
</file>

<file path=xl/ctrlProps/ctrlProp38.xml><?xml version="1.0" encoding="utf-8"?>
<formControlPr xmlns="http://schemas.microsoft.com/office/spreadsheetml/2009/9/main" objectType="Drop" dropStyle="combo" dx="16" fmlaLink="$AJ$29" fmlaRange="$AI$17:$AI$18" noThreeD="1" sel="1" val="0"/>
</file>

<file path=xl/ctrlProps/ctrlProp4.xml><?xml version="1.0" encoding="utf-8"?>
<formControlPr xmlns="http://schemas.microsoft.com/office/spreadsheetml/2009/9/main" objectType="Drop" dropStyle="combo" dx="16" fmlaLink="$AJ$17" fmlaRange="$AI$17:$AI$18" noThreeD="1" sel="2" val="0"/>
</file>

<file path=xl/ctrlProps/ctrlProp5.xml><?xml version="1.0" encoding="utf-8"?>
<formControlPr xmlns="http://schemas.microsoft.com/office/spreadsheetml/2009/9/main" objectType="Drop" dropStyle="combo" dx="16" fmlaLink="$AJ$19" fmlaRange="$AI$17:$AI$18" noThreeD="1" sel="1" val="0"/>
</file>

<file path=xl/ctrlProps/ctrlProp6.xml><?xml version="1.0" encoding="utf-8"?>
<formControlPr xmlns="http://schemas.microsoft.com/office/spreadsheetml/2009/9/main" objectType="Drop" dropStyle="combo" dx="16" fmlaLink="$AJ$21" fmlaRange="$AI$17:$AI$18" noThreeD="1" sel="1" val="0"/>
</file>

<file path=xl/ctrlProps/ctrlProp7.xml><?xml version="1.0" encoding="utf-8"?>
<formControlPr xmlns="http://schemas.microsoft.com/office/spreadsheetml/2009/9/main" objectType="Drop" dropStyle="combo" dx="16" fmlaLink="$AJ$22" fmlaRange="$AI$17:$AI$18" noThreeD="1" sel="1" val="0"/>
</file>

<file path=xl/ctrlProps/ctrlProp8.xml><?xml version="1.0" encoding="utf-8"?>
<formControlPr xmlns="http://schemas.microsoft.com/office/spreadsheetml/2009/9/main" objectType="Drop" dropStyle="combo" dx="16" fmlaLink="$AJ$23" fmlaRange="$AI$17:$AI$18" noThreeD="1" sel="2" val="0"/>
</file>

<file path=xl/ctrlProps/ctrlProp9.xml><?xml version="1.0" encoding="utf-8"?>
<formControlPr xmlns="http://schemas.microsoft.com/office/spreadsheetml/2009/9/main" objectType="Drop" dropStyle="combo" dx="16" fmlaLink="$AJ$25" fmlaRange="$AI$17:$AI$18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9</xdr:row>
          <xdr:rowOff>93134</xdr:rowOff>
        </xdr:from>
        <xdr:to>
          <xdr:col>5</xdr:col>
          <xdr:colOff>921808</xdr:colOff>
          <xdr:row>9</xdr:row>
          <xdr:rowOff>603250</xdr:rowOff>
        </xdr:to>
        <xdr:grpSp>
          <xdr:nvGrpSpPr>
            <xdr:cNvPr id="3" name="Group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pSpPr/>
          </xdr:nvGrpSpPr>
          <xdr:grpSpPr>
            <a:xfrm>
              <a:off x="4804833" y="3268134"/>
              <a:ext cx="921808" cy="510116"/>
              <a:chOff x="5038738" y="4048172"/>
              <a:chExt cx="1047774" cy="263651"/>
            </a:xfrm>
            <a:noFill/>
          </xdr:grpSpPr>
          <xdr:sp macro="" textlink="">
            <xdr:nvSpPr>
              <xdr:cNvPr id="1027" name="Option Button 3" hidden="1">
                <a:extLst>
                  <a:ext uri="{63B3BB69-23CF-44E3-9099-C40C66FF867C}">
                    <a14:compatExt spid="_x0000_s1027"/>
                  </a:ext>
                </a:extLst>
              </xdr:cNvPr>
              <xdr:cNvSpPr/>
            </xdr:nvSpPr>
            <xdr:spPr bwMode="auto">
              <a:xfrm>
                <a:off x="5038738" y="4060710"/>
                <a:ext cx="496411" cy="25111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bg-BG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 ДА</a:t>
                </a:r>
              </a:p>
            </xdr:txBody>
          </xdr:sp>
          <xdr:sp macro="" textlink="">
            <xdr:nvSpPr>
              <xdr:cNvPr id="1028" name="Option Button 4" hidden="1">
                <a:extLst>
                  <a:ext uri="{63B3BB69-23CF-44E3-9099-C40C66FF867C}">
                    <a14:compatExt spid="_x0000_s1028"/>
                  </a:ext>
                </a:extLst>
              </xdr:cNvPr>
              <xdr:cNvSpPr/>
            </xdr:nvSpPr>
            <xdr:spPr bwMode="auto">
              <a:xfrm>
                <a:off x="5627565" y="4048172"/>
                <a:ext cx="458947" cy="2541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bg-BG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НЕ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19050</xdr:rowOff>
        </xdr:from>
        <xdr:to>
          <xdr:col>6</xdr:col>
          <xdr:colOff>1133475</xdr:colOff>
          <xdr:row>9</xdr:row>
          <xdr:rowOff>209550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16</xdr:row>
          <xdr:rowOff>9525</xdr:rowOff>
        </xdr:from>
        <xdr:to>
          <xdr:col>6</xdr:col>
          <xdr:colOff>1133475</xdr:colOff>
          <xdr:row>16</xdr:row>
          <xdr:rowOff>200025</xdr:rowOff>
        </xdr:to>
        <xdr:sp macro="" textlink="">
          <xdr:nvSpPr>
            <xdr:cNvPr id="1073" name="Drop Down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18</xdr:row>
          <xdr:rowOff>9525</xdr:rowOff>
        </xdr:from>
        <xdr:to>
          <xdr:col>6</xdr:col>
          <xdr:colOff>1133475</xdr:colOff>
          <xdr:row>18</xdr:row>
          <xdr:rowOff>200025</xdr:rowOff>
        </xdr:to>
        <xdr:sp macro="" textlink="">
          <xdr:nvSpPr>
            <xdr:cNvPr id="1074" name="Drop Down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20</xdr:row>
          <xdr:rowOff>9525</xdr:rowOff>
        </xdr:from>
        <xdr:to>
          <xdr:col>6</xdr:col>
          <xdr:colOff>1133475</xdr:colOff>
          <xdr:row>20</xdr:row>
          <xdr:rowOff>200025</xdr:rowOff>
        </xdr:to>
        <xdr:sp macro="" textlink="">
          <xdr:nvSpPr>
            <xdr:cNvPr id="1075" name="Drop Down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21</xdr:row>
          <xdr:rowOff>9525</xdr:rowOff>
        </xdr:from>
        <xdr:to>
          <xdr:col>6</xdr:col>
          <xdr:colOff>1133475</xdr:colOff>
          <xdr:row>21</xdr:row>
          <xdr:rowOff>200025</xdr:rowOff>
        </xdr:to>
        <xdr:sp macro="" textlink="">
          <xdr:nvSpPr>
            <xdr:cNvPr id="1077" name="Drop Down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22</xdr:row>
          <xdr:rowOff>9525</xdr:rowOff>
        </xdr:from>
        <xdr:to>
          <xdr:col>6</xdr:col>
          <xdr:colOff>1133475</xdr:colOff>
          <xdr:row>22</xdr:row>
          <xdr:rowOff>200025</xdr:rowOff>
        </xdr:to>
        <xdr:sp macro="" textlink="">
          <xdr:nvSpPr>
            <xdr:cNvPr id="1078" name="Drop Down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24</xdr:row>
          <xdr:rowOff>123825</xdr:rowOff>
        </xdr:from>
        <xdr:to>
          <xdr:col>6</xdr:col>
          <xdr:colOff>1123950</xdr:colOff>
          <xdr:row>24</xdr:row>
          <xdr:rowOff>314325</xdr:rowOff>
        </xdr:to>
        <xdr:sp macro="" textlink="">
          <xdr:nvSpPr>
            <xdr:cNvPr id="1079" name="Drop Down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47</xdr:row>
          <xdr:rowOff>9525</xdr:rowOff>
        </xdr:from>
        <xdr:to>
          <xdr:col>6</xdr:col>
          <xdr:colOff>1133475</xdr:colOff>
          <xdr:row>47</xdr:row>
          <xdr:rowOff>200025</xdr:rowOff>
        </xdr:to>
        <xdr:sp macro="" textlink="">
          <xdr:nvSpPr>
            <xdr:cNvPr id="1098" name="Drop Down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44</xdr:row>
          <xdr:rowOff>19050</xdr:rowOff>
        </xdr:from>
        <xdr:to>
          <xdr:col>6</xdr:col>
          <xdr:colOff>1133475</xdr:colOff>
          <xdr:row>44</xdr:row>
          <xdr:rowOff>209550</xdr:rowOff>
        </xdr:to>
        <xdr:sp macro="" textlink="">
          <xdr:nvSpPr>
            <xdr:cNvPr id="1100" name="Drop Down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46</xdr:row>
          <xdr:rowOff>19050</xdr:rowOff>
        </xdr:from>
        <xdr:to>
          <xdr:col>6</xdr:col>
          <xdr:colOff>1133475</xdr:colOff>
          <xdr:row>47</xdr:row>
          <xdr:rowOff>0</xdr:rowOff>
        </xdr:to>
        <xdr:sp macro="" textlink="">
          <xdr:nvSpPr>
            <xdr:cNvPr id="1101" name="Drop Down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10</xdr:row>
          <xdr:rowOff>19050</xdr:rowOff>
        </xdr:from>
        <xdr:to>
          <xdr:col>6</xdr:col>
          <xdr:colOff>1133475</xdr:colOff>
          <xdr:row>10</xdr:row>
          <xdr:rowOff>209550</xdr:rowOff>
        </xdr:to>
        <xdr:sp macro="" textlink="">
          <xdr:nvSpPr>
            <xdr:cNvPr id="1105" name="Drop Down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19050</xdr:rowOff>
        </xdr:from>
        <xdr:to>
          <xdr:col>6</xdr:col>
          <xdr:colOff>1133475</xdr:colOff>
          <xdr:row>11</xdr:row>
          <xdr:rowOff>209550</xdr:rowOff>
        </xdr:to>
        <xdr:sp macro="" textlink="">
          <xdr:nvSpPr>
            <xdr:cNvPr id="1106" name="Drop Down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12</xdr:row>
          <xdr:rowOff>19050</xdr:rowOff>
        </xdr:from>
        <xdr:to>
          <xdr:col>6</xdr:col>
          <xdr:colOff>1133475</xdr:colOff>
          <xdr:row>12</xdr:row>
          <xdr:rowOff>209550</xdr:rowOff>
        </xdr:to>
        <xdr:sp macro="" textlink="">
          <xdr:nvSpPr>
            <xdr:cNvPr id="1107" name="Drop Down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13</xdr:row>
          <xdr:rowOff>19050</xdr:rowOff>
        </xdr:from>
        <xdr:to>
          <xdr:col>6</xdr:col>
          <xdr:colOff>1133475</xdr:colOff>
          <xdr:row>13</xdr:row>
          <xdr:rowOff>209550</xdr:rowOff>
        </xdr:to>
        <xdr:sp macro="" textlink="">
          <xdr:nvSpPr>
            <xdr:cNvPr id="1108" name="Drop Down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15</xdr:row>
          <xdr:rowOff>19050</xdr:rowOff>
        </xdr:from>
        <xdr:to>
          <xdr:col>6</xdr:col>
          <xdr:colOff>1133475</xdr:colOff>
          <xdr:row>15</xdr:row>
          <xdr:rowOff>209550</xdr:rowOff>
        </xdr:to>
        <xdr:sp macro="" textlink="">
          <xdr:nvSpPr>
            <xdr:cNvPr id="1109" name="Drop Down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17</xdr:row>
          <xdr:rowOff>9525</xdr:rowOff>
        </xdr:from>
        <xdr:to>
          <xdr:col>6</xdr:col>
          <xdr:colOff>1133475</xdr:colOff>
          <xdr:row>17</xdr:row>
          <xdr:rowOff>200025</xdr:rowOff>
        </xdr:to>
        <xdr:sp macro="" textlink="">
          <xdr:nvSpPr>
            <xdr:cNvPr id="1110" name="Drop Down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43</xdr:row>
          <xdr:rowOff>19050</xdr:rowOff>
        </xdr:from>
        <xdr:to>
          <xdr:col>6</xdr:col>
          <xdr:colOff>1133475</xdr:colOff>
          <xdr:row>43</xdr:row>
          <xdr:rowOff>209550</xdr:rowOff>
        </xdr:to>
        <xdr:sp macro="" textlink="">
          <xdr:nvSpPr>
            <xdr:cNvPr id="1112" name="Drop Down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45</xdr:row>
          <xdr:rowOff>19050</xdr:rowOff>
        </xdr:from>
        <xdr:to>
          <xdr:col>6</xdr:col>
          <xdr:colOff>1133475</xdr:colOff>
          <xdr:row>45</xdr:row>
          <xdr:rowOff>209550</xdr:rowOff>
        </xdr:to>
        <xdr:sp macro="" textlink="">
          <xdr:nvSpPr>
            <xdr:cNvPr id="1113" name="Drop Down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30</xdr:row>
          <xdr:rowOff>123825</xdr:rowOff>
        </xdr:from>
        <xdr:to>
          <xdr:col>6</xdr:col>
          <xdr:colOff>1123950</xdr:colOff>
          <xdr:row>30</xdr:row>
          <xdr:rowOff>314325</xdr:rowOff>
        </xdr:to>
        <xdr:sp macro="" textlink="">
          <xdr:nvSpPr>
            <xdr:cNvPr id="1115" name="Drop Down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31</xdr:row>
          <xdr:rowOff>123825</xdr:rowOff>
        </xdr:from>
        <xdr:to>
          <xdr:col>6</xdr:col>
          <xdr:colOff>1123950</xdr:colOff>
          <xdr:row>31</xdr:row>
          <xdr:rowOff>314325</xdr:rowOff>
        </xdr:to>
        <xdr:sp macro="" textlink="">
          <xdr:nvSpPr>
            <xdr:cNvPr id="1116" name="Drop Down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32</xdr:row>
          <xdr:rowOff>123825</xdr:rowOff>
        </xdr:from>
        <xdr:to>
          <xdr:col>6</xdr:col>
          <xdr:colOff>1123950</xdr:colOff>
          <xdr:row>32</xdr:row>
          <xdr:rowOff>314325</xdr:rowOff>
        </xdr:to>
        <xdr:sp macro="" textlink="">
          <xdr:nvSpPr>
            <xdr:cNvPr id="1117" name="Drop Down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33</xdr:row>
          <xdr:rowOff>123825</xdr:rowOff>
        </xdr:from>
        <xdr:to>
          <xdr:col>6</xdr:col>
          <xdr:colOff>1123950</xdr:colOff>
          <xdr:row>33</xdr:row>
          <xdr:rowOff>314325</xdr:rowOff>
        </xdr:to>
        <xdr:sp macro="" textlink="">
          <xdr:nvSpPr>
            <xdr:cNvPr id="1130" name="Drop Down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34</xdr:row>
          <xdr:rowOff>123825</xdr:rowOff>
        </xdr:from>
        <xdr:to>
          <xdr:col>6</xdr:col>
          <xdr:colOff>1123950</xdr:colOff>
          <xdr:row>34</xdr:row>
          <xdr:rowOff>314325</xdr:rowOff>
        </xdr:to>
        <xdr:sp macro="" textlink="">
          <xdr:nvSpPr>
            <xdr:cNvPr id="1131" name="Drop Down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36</xdr:row>
          <xdr:rowOff>123825</xdr:rowOff>
        </xdr:from>
        <xdr:to>
          <xdr:col>6</xdr:col>
          <xdr:colOff>1123950</xdr:colOff>
          <xdr:row>36</xdr:row>
          <xdr:rowOff>314325</xdr:rowOff>
        </xdr:to>
        <xdr:sp macro="" textlink="">
          <xdr:nvSpPr>
            <xdr:cNvPr id="1132" name="Drop Down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37</xdr:row>
          <xdr:rowOff>123825</xdr:rowOff>
        </xdr:from>
        <xdr:to>
          <xdr:col>6</xdr:col>
          <xdr:colOff>1123950</xdr:colOff>
          <xdr:row>37</xdr:row>
          <xdr:rowOff>314325</xdr:rowOff>
        </xdr:to>
        <xdr:sp macro="" textlink="">
          <xdr:nvSpPr>
            <xdr:cNvPr id="1133" name="Drop Down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38</xdr:row>
          <xdr:rowOff>123825</xdr:rowOff>
        </xdr:from>
        <xdr:to>
          <xdr:col>6</xdr:col>
          <xdr:colOff>1123950</xdr:colOff>
          <xdr:row>38</xdr:row>
          <xdr:rowOff>314325</xdr:rowOff>
        </xdr:to>
        <xdr:sp macro="" textlink="">
          <xdr:nvSpPr>
            <xdr:cNvPr id="1134" name="Drop Down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39</xdr:row>
          <xdr:rowOff>123825</xdr:rowOff>
        </xdr:from>
        <xdr:to>
          <xdr:col>6</xdr:col>
          <xdr:colOff>1123950</xdr:colOff>
          <xdr:row>39</xdr:row>
          <xdr:rowOff>314325</xdr:rowOff>
        </xdr:to>
        <xdr:sp macro="" textlink="">
          <xdr:nvSpPr>
            <xdr:cNvPr id="1135" name="Drop Down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40</xdr:row>
          <xdr:rowOff>123825</xdr:rowOff>
        </xdr:from>
        <xdr:to>
          <xdr:col>6</xdr:col>
          <xdr:colOff>1123950</xdr:colOff>
          <xdr:row>40</xdr:row>
          <xdr:rowOff>314325</xdr:rowOff>
        </xdr:to>
        <xdr:sp macro="" textlink="">
          <xdr:nvSpPr>
            <xdr:cNvPr id="1136" name="Drop Down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42</xdr:row>
          <xdr:rowOff>123825</xdr:rowOff>
        </xdr:from>
        <xdr:to>
          <xdr:col>6</xdr:col>
          <xdr:colOff>1123950</xdr:colOff>
          <xdr:row>42</xdr:row>
          <xdr:rowOff>314325</xdr:rowOff>
        </xdr:to>
        <xdr:sp macro="" textlink="">
          <xdr:nvSpPr>
            <xdr:cNvPr id="1137" name="Drop Down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25</xdr:row>
          <xdr:rowOff>9525</xdr:rowOff>
        </xdr:from>
        <xdr:to>
          <xdr:col>6</xdr:col>
          <xdr:colOff>1133475</xdr:colOff>
          <xdr:row>25</xdr:row>
          <xdr:rowOff>200025</xdr:rowOff>
        </xdr:to>
        <xdr:sp macro="" textlink="">
          <xdr:nvSpPr>
            <xdr:cNvPr id="1143" name="Drop Down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19050</xdr:rowOff>
        </xdr:from>
        <xdr:to>
          <xdr:col>6</xdr:col>
          <xdr:colOff>1133475</xdr:colOff>
          <xdr:row>11</xdr:row>
          <xdr:rowOff>209550</xdr:rowOff>
        </xdr:to>
        <xdr:sp macro="" textlink="">
          <xdr:nvSpPr>
            <xdr:cNvPr id="1145" name="Drop Down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12</xdr:row>
          <xdr:rowOff>19050</xdr:rowOff>
        </xdr:from>
        <xdr:to>
          <xdr:col>6</xdr:col>
          <xdr:colOff>1133475</xdr:colOff>
          <xdr:row>12</xdr:row>
          <xdr:rowOff>209550</xdr:rowOff>
        </xdr:to>
        <xdr:sp macro="" textlink="">
          <xdr:nvSpPr>
            <xdr:cNvPr id="1146" name="Drop Down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13</xdr:row>
          <xdr:rowOff>19050</xdr:rowOff>
        </xdr:from>
        <xdr:to>
          <xdr:col>6</xdr:col>
          <xdr:colOff>1133475</xdr:colOff>
          <xdr:row>13</xdr:row>
          <xdr:rowOff>209550</xdr:rowOff>
        </xdr:to>
        <xdr:sp macro="" textlink="">
          <xdr:nvSpPr>
            <xdr:cNvPr id="1147" name="Drop Down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26</xdr:row>
          <xdr:rowOff>9525</xdr:rowOff>
        </xdr:from>
        <xdr:to>
          <xdr:col>6</xdr:col>
          <xdr:colOff>1133475</xdr:colOff>
          <xdr:row>26</xdr:row>
          <xdr:rowOff>200025</xdr:rowOff>
        </xdr:to>
        <xdr:sp macro="" textlink="">
          <xdr:nvSpPr>
            <xdr:cNvPr id="1151" name="Drop Down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27</xdr:row>
          <xdr:rowOff>9525</xdr:rowOff>
        </xdr:from>
        <xdr:to>
          <xdr:col>6</xdr:col>
          <xdr:colOff>1133475</xdr:colOff>
          <xdr:row>27</xdr:row>
          <xdr:rowOff>200025</xdr:rowOff>
        </xdr:to>
        <xdr:sp macro="" textlink="">
          <xdr:nvSpPr>
            <xdr:cNvPr id="1152" name="Drop Down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28</xdr:row>
          <xdr:rowOff>9525</xdr:rowOff>
        </xdr:from>
        <xdr:to>
          <xdr:col>6</xdr:col>
          <xdr:colOff>1133475</xdr:colOff>
          <xdr:row>28</xdr:row>
          <xdr:rowOff>200025</xdr:rowOff>
        </xdr:to>
        <xdr:sp macro="" textlink="">
          <xdr:nvSpPr>
            <xdr:cNvPr id="1153" name="Drop Down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2:AT298"/>
  <sheetViews>
    <sheetView tabSelected="1" topLeftCell="I1" zoomScale="90" zoomScaleNormal="90" workbookViewId="0">
      <pane ySplit="8" topLeftCell="A35" activePane="bottomLeft" state="frozen"/>
      <selection pane="bottomLeft" activeCell="AU38" sqref="AU38"/>
    </sheetView>
  </sheetViews>
  <sheetFormatPr defaultColWidth="9.140625" defaultRowHeight="15" x14ac:dyDescent="0.25"/>
  <cols>
    <col min="1" max="1" width="1.5703125" style="1" customWidth="1"/>
    <col min="2" max="2" width="36.85546875" style="1" customWidth="1"/>
    <col min="3" max="3" width="8.5703125" style="1" customWidth="1"/>
    <col min="4" max="4" width="12" style="1" customWidth="1"/>
    <col min="5" max="5" width="13" style="1" customWidth="1"/>
    <col min="6" max="6" width="14.140625" style="1" customWidth="1"/>
    <col min="7" max="7" width="17.42578125" style="1" customWidth="1"/>
    <col min="8" max="8" width="8.140625" style="1" customWidth="1"/>
    <col min="9" max="9" width="10.7109375" style="1" customWidth="1"/>
    <col min="10" max="10" width="8.140625" style="1" customWidth="1"/>
    <col min="11" max="11" width="9.85546875" style="1" customWidth="1"/>
    <col min="12" max="12" width="14.140625" style="1" customWidth="1"/>
    <col min="13" max="13" width="16.28515625" style="1" customWidth="1"/>
    <col min="14" max="14" width="15.7109375" style="1" customWidth="1"/>
    <col min="15" max="15" width="20.42578125" style="1" customWidth="1"/>
    <col min="16" max="16" width="19" style="1" customWidth="1"/>
    <col min="17" max="17" width="20.28515625" style="1" customWidth="1"/>
    <col min="18" max="21" width="24.28515625" style="1" hidden="1" customWidth="1"/>
    <col min="22" max="22" width="14.140625" style="1" hidden="1" customWidth="1"/>
    <col min="23" max="24" width="9.140625" style="1" hidden="1" customWidth="1"/>
    <col min="25" max="32" width="9.140625" style="1" customWidth="1"/>
    <col min="33" max="34" width="9.140625" style="1" hidden="1" customWidth="1"/>
    <col min="35" max="35" width="12.85546875" style="1" hidden="1" customWidth="1"/>
    <col min="36" max="36" width="11.140625" style="1" hidden="1" customWidth="1"/>
    <col min="37" max="37" width="35.7109375" style="1" hidden="1" customWidth="1"/>
    <col min="38" max="38" width="11.5703125" style="1" hidden="1" customWidth="1"/>
    <col min="39" max="39" width="14.28515625" style="1" hidden="1" customWidth="1"/>
    <col min="40" max="40" width="17.140625" style="1" hidden="1" customWidth="1"/>
    <col min="41" max="42" width="9.140625" style="1" hidden="1" customWidth="1"/>
    <col min="43" max="44" width="9.140625" style="1" customWidth="1"/>
    <col min="45" max="16384" width="9.140625" style="1"/>
  </cols>
  <sheetData>
    <row r="2" spans="2:46" ht="20.25" x14ac:dyDescent="0.3">
      <c r="B2" s="175" t="s">
        <v>34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AT2" s="76"/>
    </row>
    <row r="3" spans="2:46" ht="18.75" x14ac:dyDescent="0.3">
      <c r="B3" s="176" t="s">
        <v>35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AT3" s="76"/>
    </row>
    <row r="4" spans="2:46" ht="25.5" customHeight="1" x14ac:dyDescent="0.3">
      <c r="B4" s="3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48"/>
      <c r="P4" s="32"/>
      <c r="Q4" s="32"/>
      <c r="R4" s="32"/>
      <c r="S4" s="32"/>
      <c r="T4" s="32"/>
      <c r="U4" s="32"/>
      <c r="V4" s="32"/>
      <c r="AT4" s="76"/>
    </row>
    <row r="5" spans="2:46" ht="42.75" hidden="1" customHeight="1" x14ac:dyDescent="0.3">
      <c r="B5" s="3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48"/>
      <c r="P5" s="32"/>
      <c r="Q5" s="32"/>
      <c r="R5" s="32"/>
      <c r="S5" s="32"/>
      <c r="T5" s="32"/>
      <c r="U5" s="32"/>
      <c r="V5" s="32"/>
      <c r="AT5" s="76"/>
    </row>
    <row r="6" spans="2:46" ht="16.5" thickBot="1" x14ac:dyDescent="0.3">
      <c r="AH6" s="184" t="s">
        <v>13</v>
      </c>
      <c r="AI6" s="184"/>
      <c r="AJ6" s="184"/>
      <c r="AK6" s="184"/>
      <c r="AL6" s="184"/>
      <c r="AM6" s="184"/>
      <c r="AN6" s="184"/>
      <c r="AT6" s="76"/>
    </row>
    <row r="7" spans="2:46" ht="35.450000000000003" customHeight="1" x14ac:dyDescent="0.25">
      <c r="B7" s="177" t="s">
        <v>0</v>
      </c>
      <c r="C7" s="179" t="s">
        <v>22</v>
      </c>
      <c r="D7" s="179"/>
      <c r="E7" s="179"/>
      <c r="F7" s="179" t="s">
        <v>37</v>
      </c>
      <c r="G7" s="181" t="s">
        <v>36</v>
      </c>
      <c r="H7" s="183" t="s">
        <v>15</v>
      </c>
      <c r="I7" s="183"/>
      <c r="J7" s="183"/>
      <c r="K7" s="183"/>
      <c r="L7" s="183"/>
      <c r="M7" s="183"/>
      <c r="N7" s="183"/>
      <c r="O7" s="183"/>
      <c r="P7" s="183"/>
      <c r="Q7" s="103"/>
      <c r="R7" s="45"/>
      <c r="S7" s="185" t="s">
        <v>23</v>
      </c>
      <c r="T7" s="187" t="s">
        <v>7</v>
      </c>
      <c r="U7" s="187" t="s">
        <v>24</v>
      </c>
      <c r="V7" s="189" t="s">
        <v>19</v>
      </c>
      <c r="AH7" s="184"/>
      <c r="AI7" s="184"/>
      <c r="AJ7" s="184"/>
      <c r="AK7" s="184"/>
      <c r="AL7" s="184"/>
      <c r="AM7" s="184"/>
      <c r="AN7" s="184"/>
      <c r="AT7" s="76"/>
    </row>
    <row r="8" spans="2:46" s="3" customFormat="1" ht="90" customHeight="1" thickBot="1" x14ac:dyDescent="0.3">
      <c r="B8" s="178"/>
      <c r="C8" s="86" t="s">
        <v>1</v>
      </c>
      <c r="D8" s="86" t="s">
        <v>95</v>
      </c>
      <c r="E8" s="86" t="s">
        <v>4</v>
      </c>
      <c r="F8" s="180"/>
      <c r="G8" s="181"/>
      <c r="H8" s="104" t="s">
        <v>6</v>
      </c>
      <c r="I8" s="104" t="s">
        <v>51</v>
      </c>
      <c r="J8" s="104" t="s">
        <v>5</v>
      </c>
      <c r="K8" s="105" t="s">
        <v>29</v>
      </c>
      <c r="L8" s="104" t="s">
        <v>38</v>
      </c>
      <c r="M8" s="105" t="s">
        <v>30</v>
      </c>
      <c r="N8" s="104" t="s">
        <v>3</v>
      </c>
      <c r="O8" s="106" t="s">
        <v>31</v>
      </c>
      <c r="P8" s="104" t="s">
        <v>39</v>
      </c>
      <c r="Q8" s="106" t="s">
        <v>33</v>
      </c>
      <c r="R8" s="2" t="s">
        <v>32</v>
      </c>
      <c r="S8" s="186"/>
      <c r="T8" s="188"/>
      <c r="U8" s="188"/>
      <c r="V8" s="190"/>
      <c r="AH8" s="4"/>
      <c r="AI8" s="5" t="s">
        <v>18</v>
      </c>
      <c r="AJ8" s="6" t="s">
        <v>17</v>
      </c>
      <c r="AL8" s="3" t="s">
        <v>10</v>
      </c>
      <c r="AM8" s="3" t="s">
        <v>11</v>
      </c>
      <c r="AN8" s="3" t="s">
        <v>12</v>
      </c>
      <c r="AO8" s="3" t="s">
        <v>14</v>
      </c>
      <c r="AT8" s="76"/>
    </row>
    <row r="9" spans="2:46" s="3" customFormat="1" ht="28.5" customHeight="1" x14ac:dyDescent="0.25">
      <c r="B9" s="216" t="s">
        <v>52</v>
      </c>
      <c r="C9" s="217"/>
      <c r="D9" s="217"/>
      <c r="E9" s="218"/>
      <c r="F9" s="202"/>
      <c r="G9" s="133"/>
      <c r="H9" s="134"/>
      <c r="I9" s="134"/>
      <c r="J9" s="134"/>
      <c r="K9" s="134"/>
      <c r="L9" s="134"/>
      <c r="M9" s="134"/>
      <c r="N9" s="134"/>
      <c r="O9" s="134"/>
      <c r="P9" s="134"/>
      <c r="Q9" s="135"/>
      <c r="R9" s="195">
        <f>SUM(O50+Q50)</f>
        <v>0</v>
      </c>
      <c r="S9" s="77"/>
      <c r="T9" s="78"/>
      <c r="U9" s="191">
        <f>IF(AI49=1,(N50*1.2+P50)-T50,(N50+P50)-T50)</f>
        <v>0</v>
      </c>
      <c r="V9" s="191">
        <f>+T50*1.0475</f>
        <v>0</v>
      </c>
      <c r="AH9" s="4"/>
      <c r="AI9" s="5"/>
      <c r="AJ9" s="6"/>
      <c r="AT9" s="76"/>
    </row>
    <row r="10" spans="2:46" ht="65.25" customHeight="1" thickBot="1" x14ac:dyDescent="0.3">
      <c r="B10" s="107" t="s">
        <v>54</v>
      </c>
      <c r="C10" s="109"/>
      <c r="D10" s="109"/>
      <c r="E10" s="157">
        <f>C10*D10*0.7</f>
        <v>0</v>
      </c>
      <c r="F10" s="203"/>
      <c r="G10" s="36"/>
      <c r="H10" s="34"/>
      <c r="I10" s="149">
        <f>IF(H10&lt;=C10,H10,C10)</f>
        <v>0</v>
      </c>
      <c r="J10" s="13"/>
      <c r="K10" s="116">
        <f>J10*70%</f>
        <v>0</v>
      </c>
      <c r="L10" s="37"/>
      <c r="M10" s="119">
        <f>L10*70%</f>
        <v>0</v>
      </c>
      <c r="N10" s="119">
        <f>H10*J10</f>
        <v>0</v>
      </c>
      <c r="O10" s="122">
        <f>SUM(I10*K10)</f>
        <v>0</v>
      </c>
      <c r="P10" s="122">
        <f>H10*L10</f>
        <v>0</v>
      </c>
      <c r="Q10" s="122">
        <f>SUM(I10*M10)</f>
        <v>0</v>
      </c>
      <c r="R10" s="196"/>
      <c r="S10" s="28">
        <f>D10*I10*0.7</f>
        <v>0</v>
      </c>
      <c r="T10" s="29">
        <f>IF(O10=0,IF(Q10=0,0,(MIN(S10,Q10)*0.95)),(MIN(S10,O10)*0.95))</f>
        <v>0</v>
      </c>
      <c r="U10" s="192"/>
      <c r="V10" s="192"/>
      <c r="AH10" s="1">
        <f>SUM($AI$49+AJ10)</f>
        <v>2</v>
      </c>
      <c r="AI10" s="7"/>
      <c r="AJ10" s="8">
        <v>1</v>
      </c>
      <c r="AK10" s="1" t="str">
        <f>IF(AJ10=1,"Доставчика е регистриран по ДДС","Доставчика не е регистриран по ДДС")</f>
        <v>Доставчика е регистриран по ДДС</v>
      </c>
      <c r="AL10" s="1" t="e">
        <f>IF(#REF!="",#REF!,ROUND(SUM(#REF!/1.2),2))</f>
        <v>#REF!</v>
      </c>
      <c r="AM10" s="9" t="e">
        <f>MIN(K10,AL10,#REF!)</f>
        <v>#REF!</v>
      </c>
      <c r="AN10" s="9" t="e">
        <f>IF(#REF!="",MIN(#REF!,M10),MIN(M10/1.2,#REF!))</f>
        <v>#REF!</v>
      </c>
      <c r="AO10" s="10">
        <f t="shared" ref="AO10:AO48" si="0">MIN(C10,H10)</f>
        <v>0</v>
      </c>
      <c r="AT10" s="76"/>
    </row>
    <row r="11" spans="2:46" ht="45" customHeight="1" thickBot="1" x14ac:dyDescent="0.3">
      <c r="B11" s="82" t="s">
        <v>53</v>
      </c>
      <c r="C11" s="109"/>
      <c r="D11" s="153"/>
      <c r="E11" s="157">
        <f t="shared" ref="E11:E14" si="1">C11*D11*0.7</f>
        <v>0</v>
      </c>
      <c r="F11" s="203"/>
      <c r="G11" s="90"/>
      <c r="H11" s="79"/>
      <c r="I11" s="150">
        <f>IF(H11&lt;=C11,H11,C11)</f>
        <v>0</v>
      </c>
      <c r="J11" s="87"/>
      <c r="K11" s="117">
        <f>J11*70%</f>
        <v>0</v>
      </c>
      <c r="L11" s="89"/>
      <c r="M11" s="120">
        <f t="shared" ref="M11:M18" si="2">L11*70%</f>
        <v>0</v>
      </c>
      <c r="N11" s="120">
        <f t="shared" ref="N11:N18" si="3">H11*J11</f>
        <v>0</v>
      </c>
      <c r="O11" s="123">
        <f>SUM(I11*K11)</f>
        <v>0</v>
      </c>
      <c r="P11" s="124">
        <f t="shared" ref="P11:P14" si="4">H11*L11</f>
        <v>0</v>
      </c>
      <c r="Q11" s="125">
        <f>SUM(I11*M11)</f>
        <v>0</v>
      </c>
      <c r="R11" s="196"/>
      <c r="S11" s="28">
        <f t="shared" ref="S11:S14" si="5">D11*I11*0.7</f>
        <v>0</v>
      </c>
      <c r="T11" s="29">
        <f t="shared" ref="T11:T48" si="6">IF(O11=0,IF(Q11=0,0,(MIN(S11,Q11)*0.95)),(MIN(S11,O11)*0.95))</f>
        <v>0</v>
      </c>
      <c r="U11" s="192"/>
      <c r="V11" s="192"/>
      <c r="AH11" s="1">
        <f>SUM($AI$49+AJ11)</f>
        <v>2</v>
      </c>
      <c r="AI11" s="7"/>
      <c r="AJ11" s="8">
        <v>1</v>
      </c>
      <c r="AK11" s="1" t="str">
        <f>IF(AJ11=1,"Доставчика е регистриран по ДДС","Доставчика не е регистриран по ДДС")</f>
        <v>Доставчика е регистриран по ДДС</v>
      </c>
      <c r="AL11" s="1" t="e">
        <f>IF(#REF!="",#REF!,ROUND(SUM(#REF!/1.2),2))</f>
        <v>#REF!</v>
      </c>
      <c r="AM11" s="9" t="e">
        <f>MIN(K11,AL11,#REF!)</f>
        <v>#REF!</v>
      </c>
      <c r="AN11" s="9" t="e">
        <f>IF(#REF!="",MIN(#REF!,M11),MIN(M11/1.2,#REF!))</f>
        <v>#REF!</v>
      </c>
      <c r="AO11" s="10">
        <f t="shared" si="0"/>
        <v>0</v>
      </c>
      <c r="AT11" s="76"/>
    </row>
    <row r="12" spans="2:46" ht="45" customHeight="1" thickBot="1" x14ac:dyDescent="0.3">
      <c r="B12" s="82" t="s">
        <v>59</v>
      </c>
      <c r="C12" s="109"/>
      <c r="D12" s="153"/>
      <c r="E12" s="157">
        <f t="shared" si="1"/>
        <v>0</v>
      </c>
      <c r="F12" s="203"/>
      <c r="G12" s="90"/>
      <c r="H12" s="34"/>
      <c r="I12" s="151">
        <f>IF(H12&lt;=C12,H12,C12)</f>
        <v>0</v>
      </c>
      <c r="J12" s="13"/>
      <c r="K12" s="116">
        <f t="shared" ref="K12:K18" si="7">J12*70%</f>
        <v>0</v>
      </c>
      <c r="L12" s="37"/>
      <c r="M12" s="119">
        <f t="shared" si="2"/>
        <v>0</v>
      </c>
      <c r="N12" s="119">
        <f t="shared" si="3"/>
        <v>0</v>
      </c>
      <c r="O12" s="122">
        <f t="shared" ref="O12:O23" si="8">SUM(I12*K12)</f>
        <v>0</v>
      </c>
      <c r="P12" s="124">
        <f t="shared" si="4"/>
        <v>0</v>
      </c>
      <c r="Q12" s="125">
        <f t="shared" ref="Q12:Q23" si="9">SUM(I12*M12)</f>
        <v>0</v>
      </c>
      <c r="R12" s="196"/>
      <c r="S12" s="28">
        <f t="shared" si="5"/>
        <v>0</v>
      </c>
      <c r="T12" s="29">
        <f t="shared" si="6"/>
        <v>0</v>
      </c>
      <c r="U12" s="192"/>
      <c r="V12" s="192"/>
      <c r="AH12" s="1">
        <f>SUM($AI$49+AJ12)</f>
        <v>2</v>
      </c>
      <c r="AI12" s="7"/>
      <c r="AJ12" s="8">
        <v>1</v>
      </c>
      <c r="AK12" s="1" t="str">
        <f t="shared" ref="AK12:AK48" si="10">IF(AJ12=1,"Доставчика е регистриран по ДДС","Доставчика не е регистриран по ДДС")</f>
        <v>Доставчика е регистриран по ДДС</v>
      </c>
      <c r="AL12" s="1" t="e">
        <f>IF(#REF!="",#REF!,ROUND(SUM(#REF!/1.2),2))</f>
        <v>#REF!</v>
      </c>
      <c r="AM12" s="9" t="e">
        <f>MIN(K12,AL12,#REF!)</f>
        <v>#REF!</v>
      </c>
      <c r="AN12" s="9" t="e">
        <f>IF(#REF!="",MIN(#REF!,M12),MIN(M12/1.2,#REF!))</f>
        <v>#REF!</v>
      </c>
      <c r="AO12" s="10">
        <f t="shared" si="0"/>
        <v>0</v>
      </c>
      <c r="AT12" s="76"/>
    </row>
    <row r="13" spans="2:46" ht="45" customHeight="1" thickBot="1" x14ac:dyDescent="0.3">
      <c r="B13" s="82" t="s">
        <v>59</v>
      </c>
      <c r="C13" s="109"/>
      <c r="D13" s="153"/>
      <c r="E13" s="157">
        <f t="shared" si="1"/>
        <v>0</v>
      </c>
      <c r="F13" s="203"/>
      <c r="G13" s="108"/>
      <c r="H13" s="100"/>
      <c r="I13" s="152">
        <f>IF(H13&lt;=C13,H13,C13)</f>
        <v>0</v>
      </c>
      <c r="J13" s="101"/>
      <c r="K13" s="118">
        <f t="shared" si="7"/>
        <v>0</v>
      </c>
      <c r="L13" s="102"/>
      <c r="M13" s="121">
        <f t="shared" si="2"/>
        <v>0</v>
      </c>
      <c r="N13" s="121">
        <f t="shared" si="3"/>
        <v>0</v>
      </c>
      <c r="O13" s="126">
        <f t="shared" si="8"/>
        <v>0</v>
      </c>
      <c r="P13" s="127">
        <f t="shared" si="4"/>
        <v>0</v>
      </c>
      <c r="Q13" s="128">
        <f t="shared" si="9"/>
        <v>0</v>
      </c>
      <c r="R13" s="196"/>
      <c r="S13" s="28">
        <f t="shared" si="5"/>
        <v>0</v>
      </c>
      <c r="T13" s="29">
        <f t="shared" si="6"/>
        <v>0</v>
      </c>
      <c r="U13" s="192"/>
      <c r="V13" s="192"/>
      <c r="AH13" s="1">
        <f>SUM($AI$49+AJ13)</f>
        <v>2</v>
      </c>
      <c r="AI13" s="7"/>
      <c r="AJ13" s="8">
        <v>1</v>
      </c>
      <c r="AK13" s="1" t="str">
        <f t="shared" si="10"/>
        <v>Доставчика е регистриран по ДДС</v>
      </c>
      <c r="AL13" s="1" t="e">
        <f>IF(#REF!="",#REF!,ROUND(SUM(#REF!/1.2),2))</f>
        <v>#REF!</v>
      </c>
      <c r="AM13" s="9" t="e">
        <f>MIN(K13,AL13,#REF!)</f>
        <v>#REF!</v>
      </c>
      <c r="AN13" s="9" t="e">
        <f>IF(#REF!="",MIN(#REF!,M13),MIN(M13/1.2,#REF!))</f>
        <v>#REF!</v>
      </c>
      <c r="AO13" s="10">
        <f t="shared" si="0"/>
        <v>0</v>
      </c>
      <c r="AT13" s="76"/>
    </row>
    <row r="14" spans="2:46" ht="45" customHeight="1" x14ac:dyDescent="0.25">
      <c r="B14" s="82" t="s">
        <v>59</v>
      </c>
      <c r="C14" s="109"/>
      <c r="D14" s="109"/>
      <c r="E14" s="157">
        <f t="shared" si="1"/>
        <v>0</v>
      </c>
      <c r="F14" s="203"/>
      <c r="G14" s="36"/>
      <c r="H14" s="34"/>
      <c r="I14" s="149">
        <f>IF(H14&lt;=C14,H14,C14)</f>
        <v>0</v>
      </c>
      <c r="J14" s="13"/>
      <c r="K14" s="116">
        <f t="shared" si="7"/>
        <v>0</v>
      </c>
      <c r="L14" s="37"/>
      <c r="M14" s="119">
        <f t="shared" si="2"/>
        <v>0</v>
      </c>
      <c r="N14" s="119">
        <f t="shared" si="3"/>
        <v>0</v>
      </c>
      <c r="O14" s="122">
        <f t="shared" si="8"/>
        <v>0</v>
      </c>
      <c r="P14" s="122">
        <f t="shared" si="4"/>
        <v>0</v>
      </c>
      <c r="Q14" s="122">
        <f t="shared" si="9"/>
        <v>0</v>
      </c>
      <c r="R14" s="196"/>
      <c r="S14" s="28">
        <f t="shared" si="5"/>
        <v>0</v>
      </c>
      <c r="T14" s="29">
        <f t="shared" si="6"/>
        <v>0</v>
      </c>
      <c r="U14" s="192"/>
      <c r="V14" s="192"/>
      <c r="AH14" s="1">
        <f t="shared" ref="AH14:AH48" si="11">SUM($AI$49+AJ14)</f>
        <v>2</v>
      </c>
      <c r="AI14" s="7"/>
      <c r="AJ14" s="8">
        <v>1</v>
      </c>
      <c r="AK14" s="1" t="str">
        <f t="shared" si="10"/>
        <v>Доставчика е регистриран по ДДС</v>
      </c>
      <c r="AL14" s="1" t="e">
        <f>IF(#REF!="",#REF!,ROUND(SUM(#REF!/1.2),2))</f>
        <v>#REF!</v>
      </c>
      <c r="AM14" s="9" t="e">
        <f>MIN(K14,AL14,#REF!)</f>
        <v>#REF!</v>
      </c>
      <c r="AN14" s="9" t="e">
        <f>IF(#REF!="",MIN(#REF!,M14),MIN(M14/1.2,#REF!))</f>
        <v>#REF!</v>
      </c>
      <c r="AO14" s="10">
        <f t="shared" si="0"/>
        <v>0</v>
      </c>
      <c r="AT14" s="76"/>
    </row>
    <row r="15" spans="2:46" ht="48" customHeight="1" x14ac:dyDescent="0.25">
      <c r="B15" s="219" t="s">
        <v>60</v>
      </c>
      <c r="C15" s="211"/>
      <c r="D15" s="211"/>
      <c r="E15" s="212"/>
      <c r="F15" s="204"/>
      <c r="G15" s="130"/>
      <c r="H15" s="131"/>
      <c r="I15" s="131"/>
      <c r="J15" s="131"/>
      <c r="K15" s="131"/>
      <c r="L15" s="131"/>
      <c r="M15" s="131"/>
      <c r="N15" s="131"/>
      <c r="O15" s="131"/>
      <c r="P15" s="131"/>
      <c r="Q15" s="132"/>
      <c r="R15" s="197"/>
      <c r="S15" s="28"/>
      <c r="T15" s="29"/>
      <c r="U15" s="192"/>
      <c r="V15" s="192"/>
      <c r="AH15" s="1">
        <f t="shared" si="11"/>
        <v>2</v>
      </c>
      <c r="AI15" s="7"/>
      <c r="AJ15" s="8">
        <v>1</v>
      </c>
      <c r="AK15" s="1" t="str">
        <f t="shared" si="10"/>
        <v>Доставчика е регистриран по ДДС</v>
      </c>
      <c r="AL15" s="1" t="e">
        <f>IF(#REF!="",#REF!,ROUND(SUM(#REF!/1.2),2))</f>
        <v>#REF!</v>
      </c>
      <c r="AM15" s="9" t="e">
        <f>MIN(K15,AL15,#REF!)</f>
        <v>#REF!</v>
      </c>
      <c r="AN15" s="9" t="e">
        <f>IF(#REF!="",MIN(#REF!,M15),MIN(M15/1.2,#REF!))</f>
        <v>#REF!</v>
      </c>
      <c r="AO15" s="10">
        <f t="shared" si="0"/>
        <v>0</v>
      </c>
      <c r="AT15" s="76"/>
    </row>
    <row r="16" spans="2:46" ht="48" customHeight="1" x14ac:dyDescent="0.25">
      <c r="B16" s="83" t="s">
        <v>61</v>
      </c>
      <c r="C16" s="109"/>
      <c r="D16" s="109"/>
      <c r="E16" s="157">
        <f>C16*D16*0.7</f>
        <v>0</v>
      </c>
      <c r="F16" s="203"/>
      <c r="G16" s="92"/>
      <c r="H16" s="34"/>
      <c r="I16" s="149">
        <f>IF(H16&lt;=C16,H16,C16)</f>
        <v>0</v>
      </c>
      <c r="J16" s="13"/>
      <c r="K16" s="116">
        <f t="shared" si="7"/>
        <v>0</v>
      </c>
      <c r="L16" s="37"/>
      <c r="M16" s="119">
        <f t="shared" si="2"/>
        <v>0</v>
      </c>
      <c r="N16" s="119">
        <f t="shared" si="3"/>
        <v>0</v>
      </c>
      <c r="O16" s="122">
        <f t="shared" si="8"/>
        <v>0</v>
      </c>
      <c r="P16" s="122">
        <f>H16*L16</f>
        <v>0</v>
      </c>
      <c r="Q16" s="122">
        <f t="shared" si="9"/>
        <v>0</v>
      </c>
      <c r="R16" s="196"/>
      <c r="S16" s="28">
        <f>D16*I16*0.7</f>
        <v>0</v>
      </c>
      <c r="T16" s="29">
        <f t="shared" si="6"/>
        <v>0</v>
      </c>
      <c r="U16" s="192"/>
      <c r="V16" s="192"/>
      <c r="AH16" s="1">
        <f t="shared" si="11"/>
        <v>2</v>
      </c>
      <c r="AI16" s="7"/>
      <c r="AJ16" s="8">
        <v>1</v>
      </c>
      <c r="AK16" s="1" t="str">
        <f t="shared" si="10"/>
        <v>Доставчика е регистриран по ДДС</v>
      </c>
      <c r="AL16" s="1" t="e">
        <f>IF(#REF!="",#REF!,ROUND(SUM(#REF!/1.2),2))</f>
        <v>#REF!</v>
      </c>
      <c r="AM16" s="9" t="e">
        <f>MIN(K16,AL16,#REF!)</f>
        <v>#REF!</v>
      </c>
      <c r="AN16" s="9" t="e">
        <f>IF(#REF!="",MIN(#REF!,M16),MIN(M16/1.2,#REF!))</f>
        <v>#REF!</v>
      </c>
      <c r="AO16" s="10">
        <f t="shared" si="0"/>
        <v>0</v>
      </c>
      <c r="AT16" s="76"/>
    </row>
    <row r="17" spans="2:46" ht="33.75" customHeight="1" thickBot="1" x14ac:dyDescent="0.3">
      <c r="B17" s="83" t="s">
        <v>21</v>
      </c>
      <c r="C17" s="153"/>
      <c r="D17" s="153"/>
      <c r="E17" s="157">
        <f t="shared" ref="E17:E19" si="12">C17*D17*0.7</f>
        <v>0</v>
      </c>
      <c r="F17" s="203"/>
      <c r="G17" s="90"/>
      <c r="H17" s="79"/>
      <c r="I17" s="150">
        <f>IF(H17&lt;=C17,H17,C17)</f>
        <v>0</v>
      </c>
      <c r="J17" s="87"/>
      <c r="K17" s="117">
        <f t="shared" si="7"/>
        <v>0</v>
      </c>
      <c r="L17" s="89"/>
      <c r="M17" s="120">
        <f t="shared" si="2"/>
        <v>0</v>
      </c>
      <c r="N17" s="120">
        <f t="shared" si="3"/>
        <v>0</v>
      </c>
      <c r="O17" s="123">
        <f t="shared" si="8"/>
        <v>0</v>
      </c>
      <c r="P17" s="124">
        <f t="shared" ref="P17:P19" si="13">H17*L17</f>
        <v>0</v>
      </c>
      <c r="Q17" s="125">
        <f t="shared" si="9"/>
        <v>0</v>
      </c>
      <c r="R17" s="196"/>
      <c r="S17" s="28">
        <f t="shared" ref="S17:S19" si="14">D17*I17*0.7</f>
        <v>0</v>
      </c>
      <c r="T17" s="29">
        <f t="shared" si="6"/>
        <v>0</v>
      </c>
      <c r="U17" s="192"/>
      <c r="V17" s="192"/>
      <c r="AH17" s="1">
        <f t="shared" si="11"/>
        <v>3</v>
      </c>
      <c r="AI17" s="7" t="s">
        <v>8</v>
      </c>
      <c r="AJ17" s="8">
        <v>2</v>
      </c>
      <c r="AK17" s="1" t="str">
        <f t="shared" si="10"/>
        <v>Доставчика не е регистриран по ДДС</v>
      </c>
      <c r="AL17" s="1" t="e">
        <f>IF(#REF!="",#REF!,ROUND(SUM(#REF!/1.2),2))</f>
        <v>#REF!</v>
      </c>
      <c r="AM17" s="9" t="e">
        <f>MIN(K17,AL17,#REF!)</f>
        <v>#REF!</v>
      </c>
      <c r="AN17" s="9" t="e">
        <f>IF(#REF!="",MIN(#REF!,M17),MIN(M17/1.2,#REF!))</f>
        <v>#REF!</v>
      </c>
      <c r="AO17" s="10">
        <f t="shared" si="0"/>
        <v>0</v>
      </c>
      <c r="AT17" s="76"/>
    </row>
    <row r="18" spans="2:46" ht="33.75" customHeight="1" x14ac:dyDescent="0.25">
      <c r="B18" s="83" t="s">
        <v>59</v>
      </c>
      <c r="C18" s="154"/>
      <c r="D18" s="155"/>
      <c r="E18" s="157">
        <f t="shared" si="12"/>
        <v>0</v>
      </c>
      <c r="F18" s="203"/>
      <c r="G18" s="99"/>
      <c r="H18" s="100"/>
      <c r="I18" s="152">
        <f>IF(H18&lt;=C18,H18,C18)</f>
        <v>0</v>
      </c>
      <c r="J18" s="101"/>
      <c r="K18" s="118">
        <f t="shared" si="7"/>
        <v>0</v>
      </c>
      <c r="L18" s="102"/>
      <c r="M18" s="121">
        <f t="shared" si="2"/>
        <v>0</v>
      </c>
      <c r="N18" s="121">
        <f t="shared" si="3"/>
        <v>0</v>
      </c>
      <c r="O18" s="126">
        <f t="shared" si="8"/>
        <v>0</v>
      </c>
      <c r="P18" s="127">
        <f t="shared" si="13"/>
        <v>0</v>
      </c>
      <c r="Q18" s="128">
        <f t="shared" si="9"/>
        <v>0</v>
      </c>
      <c r="R18" s="196"/>
      <c r="S18" s="28">
        <f t="shared" si="14"/>
        <v>0</v>
      </c>
      <c r="T18" s="29">
        <f t="shared" si="6"/>
        <v>0</v>
      </c>
      <c r="U18" s="192"/>
      <c r="V18" s="192"/>
      <c r="AH18" s="1">
        <f t="shared" si="11"/>
        <v>2</v>
      </c>
      <c r="AI18" s="7" t="s">
        <v>9</v>
      </c>
      <c r="AJ18" s="8">
        <v>1</v>
      </c>
      <c r="AK18" s="1" t="str">
        <f t="shared" si="10"/>
        <v>Доставчика е регистриран по ДДС</v>
      </c>
      <c r="AL18" s="1" t="e">
        <f>IF(#REF!="",#REF!,ROUND(SUM(#REF!/1.2),2))</f>
        <v>#REF!</v>
      </c>
      <c r="AM18" s="9" t="e">
        <f>MIN(K18,AL18,#REF!)</f>
        <v>#REF!</v>
      </c>
      <c r="AN18" s="9" t="e">
        <f>IF(#REF!="",MIN(#REF!,M18),MIN(M18/1.2,#REF!))</f>
        <v>#REF!</v>
      </c>
      <c r="AO18" s="10">
        <f t="shared" si="0"/>
        <v>0</v>
      </c>
      <c r="AT18" s="76"/>
    </row>
    <row r="19" spans="2:46" ht="30.75" customHeight="1" x14ac:dyDescent="0.25">
      <c r="B19" s="83" t="s">
        <v>59</v>
      </c>
      <c r="C19" s="109"/>
      <c r="D19" s="109"/>
      <c r="E19" s="157">
        <f t="shared" si="12"/>
        <v>0</v>
      </c>
      <c r="F19" s="203"/>
      <c r="G19" s="36"/>
      <c r="H19" s="34"/>
      <c r="I19" s="149">
        <f>IF(H19&lt;=C19,H19,C19)</f>
        <v>0</v>
      </c>
      <c r="J19" s="13"/>
      <c r="K19" s="116">
        <f t="shared" ref="K19" si="15">J19*70%</f>
        <v>0</v>
      </c>
      <c r="L19" s="37"/>
      <c r="M19" s="119">
        <f t="shared" ref="M19" si="16">L19*70%</f>
        <v>0</v>
      </c>
      <c r="N19" s="119">
        <f t="shared" ref="N19:N41" si="17">H19*J19</f>
        <v>0</v>
      </c>
      <c r="O19" s="122">
        <f t="shared" si="8"/>
        <v>0</v>
      </c>
      <c r="P19" s="122">
        <f t="shared" si="13"/>
        <v>0</v>
      </c>
      <c r="Q19" s="122">
        <f t="shared" si="9"/>
        <v>0</v>
      </c>
      <c r="R19" s="196"/>
      <c r="S19" s="28">
        <f t="shared" si="14"/>
        <v>0</v>
      </c>
      <c r="T19" s="29">
        <f t="shared" si="6"/>
        <v>0</v>
      </c>
      <c r="U19" s="192"/>
      <c r="V19" s="192"/>
      <c r="AH19" s="1">
        <f t="shared" si="11"/>
        <v>2</v>
      </c>
      <c r="AI19" s="11"/>
      <c r="AJ19" s="8">
        <v>1</v>
      </c>
      <c r="AK19" s="1" t="str">
        <f t="shared" si="10"/>
        <v>Доставчика е регистриран по ДДС</v>
      </c>
      <c r="AL19" s="1" t="e">
        <f>IF(#REF!="",#REF!,ROUND(SUM(#REF!/1.2),2))</f>
        <v>#REF!</v>
      </c>
      <c r="AM19" s="9" t="e">
        <f>MIN(K19,AL19,#REF!)</f>
        <v>#REF!</v>
      </c>
      <c r="AN19" s="9" t="e">
        <f>IF(#REF!="",MIN(#REF!,M19),MIN(M19/1.2,#REF!))</f>
        <v>#REF!</v>
      </c>
      <c r="AO19" s="10">
        <f t="shared" si="0"/>
        <v>0</v>
      </c>
      <c r="AT19" s="76"/>
    </row>
    <row r="20" spans="2:46" ht="57.75" customHeight="1" x14ac:dyDescent="0.25">
      <c r="B20" s="210" t="s">
        <v>62</v>
      </c>
      <c r="C20" s="211"/>
      <c r="D20" s="211"/>
      <c r="E20" s="212"/>
      <c r="F20" s="204"/>
      <c r="G20" s="136"/>
      <c r="H20" s="137"/>
      <c r="I20" s="137"/>
      <c r="J20" s="137"/>
      <c r="K20" s="137"/>
      <c r="L20" s="137"/>
      <c r="M20" s="137"/>
      <c r="N20" s="137"/>
      <c r="O20" s="137"/>
      <c r="P20" s="137"/>
      <c r="Q20" s="138"/>
      <c r="R20" s="197"/>
      <c r="S20" s="28"/>
      <c r="T20" s="29"/>
      <c r="U20" s="192"/>
      <c r="V20" s="192"/>
      <c r="AH20" s="1">
        <f t="shared" si="11"/>
        <v>3</v>
      </c>
      <c r="AI20" s="11"/>
      <c r="AJ20" s="8">
        <v>2</v>
      </c>
      <c r="AK20" s="1" t="str">
        <f t="shared" si="10"/>
        <v>Доставчика не е регистриран по ДДС</v>
      </c>
      <c r="AL20" s="1" t="e">
        <f>IF(#REF!="",#REF!,ROUND(SUM(#REF!/1.2),2))</f>
        <v>#REF!</v>
      </c>
      <c r="AM20" s="9" t="e">
        <f>MIN(K20,AL20,#REF!)</f>
        <v>#REF!</v>
      </c>
      <c r="AN20" s="9" t="e">
        <f>IF(#REF!="",MIN(#REF!,M20),MIN(M20/1.2,#REF!))</f>
        <v>#REF!</v>
      </c>
      <c r="AO20" s="10">
        <f t="shared" si="0"/>
        <v>0</v>
      </c>
      <c r="AT20" s="76"/>
    </row>
    <row r="21" spans="2:46" s="11" customFormat="1" ht="17.100000000000001" customHeight="1" x14ac:dyDescent="0.25">
      <c r="B21" s="83" t="s">
        <v>59</v>
      </c>
      <c r="C21" s="109"/>
      <c r="D21" s="109"/>
      <c r="E21" s="157">
        <f>C21*D21*0.7</f>
        <v>0</v>
      </c>
      <c r="F21" s="203"/>
      <c r="G21" s="110"/>
      <c r="H21" s="34"/>
      <c r="I21" s="149">
        <f>IF(H21&lt;=C21,H21,C21)</f>
        <v>0</v>
      </c>
      <c r="J21" s="35"/>
      <c r="K21" s="116">
        <f>J21*70%</f>
        <v>0</v>
      </c>
      <c r="L21" s="111"/>
      <c r="M21" s="119">
        <f t="shared" ref="M21" si="18">L21*70%</f>
        <v>0</v>
      </c>
      <c r="N21" s="119">
        <f t="shared" ref="N21" si="19">H21*J21</f>
        <v>0</v>
      </c>
      <c r="O21" s="122">
        <f t="shared" si="8"/>
        <v>0</v>
      </c>
      <c r="P21" s="122">
        <f>H21*L21</f>
        <v>0</v>
      </c>
      <c r="Q21" s="122">
        <f t="shared" si="9"/>
        <v>0</v>
      </c>
      <c r="R21" s="196"/>
      <c r="S21" s="28">
        <f>D21*I21*0.7</f>
        <v>0</v>
      </c>
      <c r="T21" s="29">
        <f t="shared" si="6"/>
        <v>0</v>
      </c>
      <c r="U21" s="192"/>
      <c r="V21" s="192"/>
      <c r="AH21" s="1">
        <f t="shared" si="11"/>
        <v>2</v>
      </c>
      <c r="AI21" s="1"/>
      <c r="AJ21" s="12">
        <v>1</v>
      </c>
      <c r="AK21" s="1" t="str">
        <f t="shared" si="10"/>
        <v>Доставчика е регистриран по ДДС</v>
      </c>
      <c r="AL21" s="1" t="e">
        <f>IF(#REF!="",#REF!,ROUND(SUM(#REF!/1.2),2))</f>
        <v>#REF!</v>
      </c>
      <c r="AM21" s="9" t="e">
        <f>MIN(K21,AL21,#REF!)</f>
        <v>#REF!</v>
      </c>
      <c r="AN21" s="9" t="e">
        <f>IF(#REF!="",MIN(#REF!,M21),MIN(M21/1.2,#REF!))</f>
        <v>#REF!</v>
      </c>
      <c r="AO21" s="10">
        <f t="shared" si="0"/>
        <v>0</v>
      </c>
      <c r="AT21" s="76"/>
    </row>
    <row r="22" spans="2:46" ht="17.100000000000001" customHeight="1" x14ac:dyDescent="0.25">
      <c r="B22" s="83" t="s">
        <v>59</v>
      </c>
      <c r="C22" s="109"/>
      <c r="D22" s="109"/>
      <c r="E22" s="157">
        <f t="shared" ref="E22:E23" si="20">C22*D22*0.7</f>
        <v>0</v>
      </c>
      <c r="F22" s="203"/>
      <c r="G22" s="36"/>
      <c r="H22" s="34"/>
      <c r="I22" s="149">
        <f>IF(H22&lt;=C22,H22,C22)</f>
        <v>0</v>
      </c>
      <c r="J22" s="13"/>
      <c r="K22" s="116">
        <f>J22*70%</f>
        <v>0</v>
      </c>
      <c r="L22" s="37"/>
      <c r="M22" s="119">
        <f>L22*70%</f>
        <v>0</v>
      </c>
      <c r="N22" s="119">
        <f t="shared" si="17"/>
        <v>0</v>
      </c>
      <c r="O22" s="122">
        <f t="shared" si="8"/>
        <v>0</v>
      </c>
      <c r="P22" s="122">
        <f t="shared" ref="P22:P23" si="21">H22*L22</f>
        <v>0</v>
      </c>
      <c r="Q22" s="122">
        <f t="shared" si="9"/>
        <v>0</v>
      </c>
      <c r="R22" s="196"/>
      <c r="S22" s="28">
        <f t="shared" ref="S22:S23" si="22">D22*I22*0.7</f>
        <v>0</v>
      </c>
      <c r="T22" s="29">
        <f t="shared" si="6"/>
        <v>0</v>
      </c>
      <c r="U22" s="192"/>
      <c r="V22" s="192"/>
      <c r="AH22" s="1">
        <f t="shared" si="11"/>
        <v>2</v>
      </c>
      <c r="AJ22" s="8">
        <v>1</v>
      </c>
      <c r="AK22" s="1" t="str">
        <f t="shared" si="10"/>
        <v>Доставчика е регистриран по ДДС</v>
      </c>
      <c r="AL22" s="1" t="e">
        <f>IF(#REF!="",#REF!,ROUND(SUM(#REF!/1.2),2))</f>
        <v>#REF!</v>
      </c>
      <c r="AM22" s="9" t="e">
        <f>MIN(K22,AL22,#REF!)</f>
        <v>#REF!</v>
      </c>
      <c r="AN22" s="9" t="e">
        <f>IF(#REF!="",MIN(#REF!,M22),MIN(M22/1.2,#REF!))</f>
        <v>#REF!</v>
      </c>
      <c r="AO22" s="10">
        <f t="shared" si="0"/>
        <v>0</v>
      </c>
      <c r="AT22" s="76"/>
    </row>
    <row r="23" spans="2:46" ht="17.100000000000001" customHeight="1" x14ac:dyDescent="0.25">
      <c r="B23" s="83" t="s">
        <v>59</v>
      </c>
      <c r="C23" s="109"/>
      <c r="D23" s="109"/>
      <c r="E23" s="157">
        <f t="shared" si="20"/>
        <v>0</v>
      </c>
      <c r="F23" s="203"/>
      <c r="G23" s="99"/>
      <c r="H23" s="34"/>
      <c r="I23" s="149">
        <f>IF(H23&lt;=C23,H23,C23)</f>
        <v>0</v>
      </c>
      <c r="J23" s="13"/>
      <c r="K23" s="116">
        <f>J23*70%</f>
        <v>0</v>
      </c>
      <c r="L23" s="37"/>
      <c r="M23" s="119">
        <f>L23*70%</f>
        <v>0</v>
      </c>
      <c r="N23" s="119">
        <f t="shared" si="17"/>
        <v>0</v>
      </c>
      <c r="O23" s="122">
        <f t="shared" si="8"/>
        <v>0</v>
      </c>
      <c r="P23" s="122">
        <f t="shared" si="21"/>
        <v>0</v>
      </c>
      <c r="Q23" s="122">
        <f t="shared" si="9"/>
        <v>0</v>
      </c>
      <c r="R23" s="196"/>
      <c r="S23" s="28">
        <f t="shared" si="22"/>
        <v>0</v>
      </c>
      <c r="T23" s="29">
        <f t="shared" si="6"/>
        <v>0</v>
      </c>
      <c r="U23" s="192"/>
      <c r="V23" s="192"/>
      <c r="AH23" s="1">
        <f t="shared" si="11"/>
        <v>3</v>
      </c>
      <c r="AJ23" s="8">
        <v>2</v>
      </c>
      <c r="AK23" s="1" t="str">
        <f t="shared" si="10"/>
        <v>Доставчика не е регистриран по ДДС</v>
      </c>
      <c r="AL23" s="1" t="e">
        <f>IF(#REF!="",#REF!,ROUND(SUM(#REF!/1.2),2))</f>
        <v>#REF!</v>
      </c>
      <c r="AM23" s="9" t="e">
        <f>MIN(K23,AL23,#REF!)</f>
        <v>#REF!</v>
      </c>
      <c r="AN23" s="9" t="e">
        <f>IF(#REF!="",MIN(#REF!,M23),MIN(M23/1.2,#REF!))</f>
        <v>#REF!</v>
      </c>
      <c r="AO23" s="10">
        <f t="shared" si="0"/>
        <v>0</v>
      </c>
      <c r="AT23" s="76"/>
    </row>
    <row r="24" spans="2:46" ht="69.75" customHeight="1" x14ac:dyDescent="0.25">
      <c r="B24" s="219" t="s">
        <v>88</v>
      </c>
      <c r="C24" s="211"/>
      <c r="D24" s="211"/>
      <c r="E24" s="212"/>
      <c r="F24" s="204"/>
      <c r="G24" s="139"/>
      <c r="H24" s="137"/>
      <c r="I24" s="137"/>
      <c r="J24" s="137"/>
      <c r="K24" s="137"/>
      <c r="L24" s="137"/>
      <c r="M24" s="137"/>
      <c r="N24" s="137"/>
      <c r="O24" s="137"/>
      <c r="P24" s="137"/>
      <c r="Q24" s="138"/>
      <c r="R24" s="197"/>
      <c r="S24" s="80"/>
      <c r="T24" s="81"/>
      <c r="U24" s="192"/>
      <c r="V24" s="192"/>
      <c r="AH24" s="1">
        <f t="shared" si="11"/>
        <v>3</v>
      </c>
      <c r="AJ24" s="8">
        <v>2</v>
      </c>
      <c r="AK24" s="1" t="str">
        <f t="shared" si="10"/>
        <v>Доставчика не е регистриран по ДДС</v>
      </c>
      <c r="AL24" s="1" t="e">
        <f>IF(#REF!="",#REF!,ROUND(SUM(#REF!/1.2),2))</f>
        <v>#REF!</v>
      </c>
      <c r="AM24" s="9" t="e">
        <f>MIN(K24,AL24,#REF!)</f>
        <v>#REF!</v>
      </c>
      <c r="AN24" s="9" t="e">
        <f>IF(#REF!="",MIN(#REF!,M24),MIN(M24/1.2,#REF!))</f>
        <v>#REF!</v>
      </c>
      <c r="AO24" s="10">
        <f t="shared" si="0"/>
        <v>0</v>
      </c>
      <c r="AT24" s="76"/>
    </row>
    <row r="25" spans="2:46" s="33" customFormat="1" ht="47.25" customHeight="1" x14ac:dyDescent="0.25">
      <c r="B25" s="84" t="s">
        <v>65</v>
      </c>
      <c r="C25" s="85"/>
      <c r="D25" s="109"/>
      <c r="E25" s="157">
        <f>C25*D25*0.7</f>
        <v>0</v>
      </c>
      <c r="F25" s="203"/>
      <c r="G25" s="36"/>
      <c r="H25" s="91"/>
      <c r="I25" s="149">
        <f>IF(H25&lt;=C25,H25,C25)</f>
        <v>0</v>
      </c>
      <c r="J25" s="13"/>
      <c r="K25" s="116">
        <f t="shared" ref="K25:K41" si="23">J25*70%</f>
        <v>0</v>
      </c>
      <c r="L25" s="37"/>
      <c r="M25" s="119">
        <f>L25*70%</f>
        <v>0</v>
      </c>
      <c r="N25" s="119">
        <f t="shared" si="17"/>
        <v>0</v>
      </c>
      <c r="O25" s="122">
        <f>SUM(I25*K25)</f>
        <v>0</v>
      </c>
      <c r="P25" s="122">
        <f t="shared" ref="P25:P41" si="24">H25*L25</f>
        <v>0</v>
      </c>
      <c r="Q25" s="206">
        <f>IF(SUM(SUM(O25:O29)+SUM(W25:W29))&lt;1650,SUM(SUM(O25:O29)+SUM(W25:W29)),1650)</f>
        <v>0</v>
      </c>
      <c r="R25" s="196"/>
      <c r="S25" s="199">
        <f>IF(D25*I25*0.7+D26*I26*0.7+D27*I27*0.7+D28*I28*0.7+D29*I29*0.7&lt;=1650,D25*I25*0.7+D26*I26*0.7+D27*I27*0.7+D28*I28*0.7+D29*I29*0.7,1650)</f>
        <v>0</v>
      </c>
      <c r="T25" s="199">
        <f>IF(Q25&lt;=S25,Q25*0.95,S25*0.95)</f>
        <v>0</v>
      </c>
      <c r="U25" s="192"/>
      <c r="V25" s="192"/>
      <c r="W25" s="39">
        <f>I25*L25*0.7</f>
        <v>0</v>
      </c>
      <c r="AH25" s="1">
        <f t="shared" si="11"/>
        <v>2</v>
      </c>
      <c r="AJ25" s="33">
        <v>1</v>
      </c>
      <c r="AK25" s="1" t="str">
        <f t="shared" si="10"/>
        <v>Доставчика е регистриран по ДДС</v>
      </c>
      <c r="AL25" s="1" t="e">
        <f>IF(#REF!="",#REF!,ROUND(SUM(#REF!/1.2),2))</f>
        <v>#REF!</v>
      </c>
      <c r="AM25" s="9" t="e">
        <f>MIN(K25,AL25,#REF!)</f>
        <v>#REF!</v>
      </c>
      <c r="AN25" s="9" t="e">
        <f>IF(#REF!="",MIN(#REF!,M25),MIN(M25/1.2,#REF!))</f>
        <v>#REF!</v>
      </c>
      <c r="AO25" s="10">
        <f t="shared" si="0"/>
        <v>0</v>
      </c>
      <c r="AT25" s="76"/>
    </row>
    <row r="26" spans="2:46" s="33" customFormat="1" ht="47.25" customHeight="1" thickBot="1" x14ac:dyDescent="0.3">
      <c r="B26" s="84" t="s">
        <v>68</v>
      </c>
      <c r="C26" s="88"/>
      <c r="D26" s="153"/>
      <c r="E26" s="157">
        <f t="shared" ref="E26:E29" si="25">C26*D26*0.7</f>
        <v>0</v>
      </c>
      <c r="F26" s="203"/>
      <c r="G26" s="36"/>
      <c r="H26" s="91"/>
      <c r="I26" s="149">
        <f>IF(H26&lt;=C26,H26,C26)</f>
        <v>0</v>
      </c>
      <c r="J26" s="13"/>
      <c r="K26" s="116">
        <f t="shared" si="23"/>
        <v>0</v>
      </c>
      <c r="L26" s="37"/>
      <c r="M26" s="119">
        <f t="shared" ref="M26:M41" si="26">L26*70%</f>
        <v>0</v>
      </c>
      <c r="N26" s="119">
        <f t="shared" si="17"/>
        <v>0</v>
      </c>
      <c r="O26" s="122">
        <f t="shared" ref="O26:O41" si="27">SUM(I26*K26)</f>
        <v>0</v>
      </c>
      <c r="P26" s="122">
        <f t="shared" si="24"/>
        <v>0</v>
      </c>
      <c r="Q26" s="206"/>
      <c r="R26" s="196"/>
      <c r="S26" s="200"/>
      <c r="T26" s="200"/>
      <c r="U26" s="192"/>
      <c r="V26" s="192"/>
      <c r="W26" s="39">
        <f t="shared" ref="W26:W29" si="28">I26*L26*0.7</f>
        <v>0</v>
      </c>
      <c r="AH26" s="1">
        <f t="shared" si="11"/>
        <v>3</v>
      </c>
      <c r="AJ26" s="33">
        <v>2</v>
      </c>
      <c r="AK26" s="1" t="str">
        <f t="shared" si="10"/>
        <v>Доставчика не е регистриран по ДДС</v>
      </c>
      <c r="AL26" s="1" t="e">
        <f>IF(#REF!="",#REF!,ROUND(SUM(#REF!/1.2),2))</f>
        <v>#REF!</v>
      </c>
      <c r="AM26" s="9" t="e">
        <f>MIN(K26,AL26,#REF!)</f>
        <v>#REF!</v>
      </c>
      <c r="AN26" s="9" t="e">
        <f>IF(#REF!="",MIN(#REF!,M26),MIN(M26/1.2,#REF!))</f>
        <v>#REF!</v>
      </c>
      <c r="AO26" s="10">
        <f t="shared" si="0"/>
        <v>0</v>
      </c>
      <c r="AT26" s="76"/>
    </row>
    <row r="27" spans="2:46" s="33" customFormat="1" ht="47.25" customHeight="1" thickBot="1" x14ac:dyDescent="0.3">
      <c r="B27" s="84" t="s">
        <v>59</v>
      </c>
      <c r="C27" s="85"/>
      <c r="D27" s="156"/>
      <c r="E27" s="157">
        <f t="shared" si="25"/>
        <v>0</v>
      </c>
      <c r="F27" s="203"/>
      <c r="G27" s="36"/>
      <c r="H27" s="91"/>
      <c r="I27" s="149">
        <f>IF(H27&lt;=C27,H27,C27)</f>
        <v>0</v>
      </c>
      <c r="J27" s="13"/>
      <c r="K27" s="116">
        <f t="shared" si="23"/>
        <v>0</v>
      </c>
      <c r="L27" s="37"/>
      <c r="M27" s="119">
        <f t="shared" si="26"/>
        <v>0</v>
      </c>
      <c r="N27" s="119">
        <f t="shared" si="17"/>
        <v>0</v>
      </c>
      <c r="O27" s="122">
        <f t="shared" si="27"/>
        <v>0</v>
      </c>
      <c r="P27" s="122">
        <f t="shared" si="24"/>
        <v>0</v>
      </c>
      <c r="Q27" s="206"/>
      <c r="R27" s="196"/>
      <c r="S27" s="200"/>
      <c r="T27" s="200"/>
      <c r="U27" s="192"/>
      <c r="V27" s="192"/>
      <c r="W27" s="39">
        <f t="shared" si="28"/>
        <v>0</v>
      </c>
      <c r="AH27" s="1">
        <f t="shared" si="11"/>
        <v>2</v>
      </c>
      <c r="AJ27" s="33">
        <v>1</v>
      </c>
      <c r="AK27" s="1" t="str">
        <f t="shared" si="10"/>
        <v>Доставчика е регистриран по ДДС</v>
      </c>
      <c r="AL27" s="1" t="e">
        <f>IF(#REF!="",#REF!,ROUND(SUM(#REF!/1.2),2))</f>
        <v>#REF!</v>
      </c>
      <c r="AM27" s="9" t="e">
        <f>MIN(K27,AL27,#REF!)</f>
        <v>#REF!</v>
      </c>
      <c r="AN27" s="9" t="e">
        <f>IF(#REF!="",MIN(#REF!,M27),MIN(M27/1.2,#REF!))</f>
        <v>#REF!</v>
      </c>
      <c r="AO27" s="10">
        <f t="shared" si="0"/>
        <v>0</v>
      </c>
      <c r="AT27" s="76"/>
    </row>
    <row r="28" spans="2:46" s="33" customFormat="1" ht="47.25" customHeight="1" x14ac:dyDescent="0.25">
      <c r="B28" s="84" t="s">
        <v>59</v>
      </c>
      <c r="C28" s="112"/>
      <c r="D28" s="155"/>
      <c r="E28" s="157">
        <f t="shared" si="25"/>
        <v>0</v>
      </c>
      <c r="F28" s="203"/>
      <c r="G28" s="36"/>
      <c r="H28" s="91"/>
      <c r="I28" s="149">
        <f>IF(H28&lt;=C28,H28,C28)</f>
        <v>0</v>
      </c>
      <c r="J28" s="13"/>
      <c r="K28" s="116">
        <f t="shared" si="23"/>
        <v>0</v>
      </c>
      <c r="L28" s="37"/>
      <c r="M28" s="119">
        <f t="shared" si="26"/>
        <v>0</v>
      </c>
      <c r="N28" s="119">
        <f t="shared" si="17"/>
        <v>0</v>
      </c>
      <c r="O28" s="122">
        <f t="shared" si="27"/>
        <v>0</v>
      </c>
      <c r="P28" s="122">
        <f t="shared" si="24"/>
        <v>0</v>
      </c>
      <c r="Q28" s="206"/>
      <c r="R28" s="196"/>
      <c r="S28" s="200"/>
      <c r="T28" s="200"/>
      <c r="U28" s="192"/>
      <c r="V28" s="192"/>
      <c r="W28" s="39">
        <f t="shared" si="28"/>
        <v>0</v>
      </c>
      <c r="AH28" s="1">
        <f t="shared" si="11"/>
        <v>2</v>
      </c>
      <c r="AJ28" s="33">
        <v>1</v>
      </c>
      <c r="AK28" s="1" t="str">
        <f t="shared" si="10"/>
        <v>Доставчика е регистриран по ДДС</v>
      </c>
      <c r="AL28" s="1" t="e">
        <f>IF(#REF!="",#REF!,ROUND(SUM(#REF!/1.2),2))</f>
        <v>#REF!</v>
      </c>
      <c r="AM28" s="9" t="e">
        <f>MIN(K28,AL28,#REF!)</f>
        <v>#REF!</v>
      </c>
      <c r="AN28" s="9" t="e">
        <f>IF(#REF!="",MIN(#REF!,M28),MIN(M28/1.2,#REF!))</f>
        <v>#REF!</v>
      </c>
      <c r="AO28" s="10">
        <f t="shared" si="0"/>
        <v>0</v>
      </c>
      <c r="AT28" s="76"/>
    </row>
    <row r="29" spans="2:46" s="33" customFormat="1" ht="47.25" customHeight="1" x14ac:dyDescent="0.25">
      <c r="B29" s="84" t="s">
        <v>59</v>
      </c>
      <c r="C29" s="85"/>
      <c r="D29" s="109"/>
      <c r="E29" s="157">
        <f t="shared" si="25"/>
        <v>0</v>
      </c>
      <c r="F29" s="203"/>
      <c r="G29" s="36"/>
      <c r="H29" s="91"/>
      <c r="I29" s="149">
        <f>IF(H29&lt;=C29,H29,C29)</f>
        <v>0</v>
      </c>
      <c r="J29" s="13"/>
      <c r="K29" s="116">
        <f t="shared" si="23"/>
        <v>0</v>
      </c>
      <c r="L29" s="37"/>
      <c r="M29" s="119">
        <f t="shared" si="26"/>
        <v>0</v>
      </c>
      <c r="N29" s="119">
        <f t="shared" si="17"/>
        <v>0</v>
      </c>
      <c r="O29" s="122">
        <f t="shared" si="27"/>
        <v>0</v>
      </c>
      <c r="P29" s="122">
        <f t="shared" si="24"/>
        <v>0</v>
      </c>
      <c r="Q29" s="206"/>
      <c r="R29" s="196"/>
      <c r="S29" s="201"/>
      <c r="T29" s="201"/>
      <c r="U29" s="192"/>
      <c r="V29" s="192"/>
      <c r="W29" s="39">
        <f t="shared" si="28"/>
        <v>0</v>
      </c>
      <c r="AH29" s="1">
        <f t="shared" si="11"/>
        <v>2</v>
      </c>
      <c r="AJ29" s="33">
        <v>1</v>
      </c>
      <c r="AK29" s="1" t="str">
        <f t="shared" si="10"/>
        <v>Доставчика е регистриран по ДДС</v>
      </c>
      <c r="AL29" s="1" t="e">
        <f>IF(#REF!="",#REF!,ROUND(SUM(#REF!/1.2),2))</f>
        <v>#REF!</v>
      </c>
      <c r="AM29" s="9" t="e">
        <f>MIN(K29,AL29,#REF!)</f>
        <v>#REF!</v>
      </c>
      <c r="AN29" s="9" t="e">
        <f>IF(#REF!="",MIN(#REF!,M29),MIN(M29/1.2,#REF!))</f>
        <v>#REF!</v>
      </c>
      <c r="AO29" s="10">
        <f t="shared" si="0"/>
        <v>0</v>
      </c>
      <c r="AT29" s="76"/>
    </row>
    <row r="30" spans="2:46" ht="63" customHeight="1" x14ac:dyDescent="0.25">
      <c r="B30" s="210" t="s">
        <v>87</v>
      </c>
      <c r="C30" s="211"/>
      <c r="D30" s="211"/>
      <c r="E30" s="212"/>
      <c r="F30" s="204"/>
      <c r="G30" s="140"/>
      <c r="H30" s="137"/>
      <c r="I30" s="137"/>
      <c r="J30" s="137"/>
      <c r="K30" s="137"/>
      <c r="L30" s="137"/>
      <c r="M30" s="137"/>
      <c r="N30" s="137"/>
      <c r="O30" s="137"/>
      <c r="P30" s="137"/>
      <c r="Q30" s="138"/>
      <c r="R30" s="197"/>
      <c r="S30" s="74"/>
      <c r="T30" s="74"/>
      <c r="U30" s="192"/>
      <c r="V30" s="192"/>
      <c r="AH30" s="1">
        <f t="shared" si="11"/>
        <v>2</v>
      </c>
      <c r="AJ30" s="8">
        <v>1</v>
      </c>
      <c r="AK30" s="1" t="str">
        <f t="shared" si="10"/>
        <v>Доставчика е регистриран по ДДС</v>
      </c>
      <c r="AL30" s="1" t="e">
        <f>IF(#REF!="",#REF!,ROUND(SUM(#REF!/1.2),2))</f>
        <v>#REF!</v>
      </c>
      <c r="AM30" s="9" t="e">
        <f>MIN(K30,AL30,#REF!)</f>
        <v>#REF!</v>
      </c>
      <c r="AN30" s="9" t="e">
        <f>IF(#REF!="",MIN(#REF!,M30),MIN(M30/1.2,#REF!))</f>
        <v>#REF!</v>
      </c>
      <c r="AO30" s="10">
        <f t="shared" si="0"/>
        <v>0</v>
      </c>
      <c r="AT30" s="76"/>
    </row>
    <row r="31" spans="2:46" ht="47.25" customHeight="1" x14ac:dyDescent="0.25">
      <c r="B31" s="84" t="s">
        <v>59</v>
      </c>
      <c r="C31" s="85"/>
      <c r="D31" s="109"/>
      <c r="E31" s="157">
        <f>C31*D31*0.7</f>
        <v>0</v>
      </c>
      <c r="F31" s="203"/>
      <c r="G31" s="36"/>
      <c r="H31" s="91"/>
      <c r="I31" s="149">
        <f>IF(H31&lt;=C31,H31,C31)</f>
        <v>0</v>
      </c>
      <c r="J31" s="13"/>
      <c r="K31" s="116">
        <f t="shared" si="23"/>
        <v>0</v>
      </c>
      <c r="L31" s="37"/>
      <c r="M31" s="119">
        <f t="shared" si="26"/>
        <v>0</v>
      </c>
      <c r="N31" s="119">
        <f t="shared" si="17"/>
        <v>0</v>
      </c>
      <c r="O31" s="122">
        <f t="shared" si="27"/>
        <v>0</v>
      </c>
      <c r="P31" s="122">
        <f t="shared" si="24"/>
        <v>0</v>
      </c>
      <c r="Q31" s="206">
        <f>IF(SUM(SUM(O31:O35)+SUM(W31:W35))&lt;2750,SUM(SUM(O31:O35)+SUM(W31:W35)),2750)</f>
        <v>0</v>
      </c>
      <c r="R31" s="196"/>
      <c r="S31" s="199">
        <f>IF(D31*I31*0.7+D32*I32*0.7+D33*I33*0.7+D34*I34*0.7+D35*I35*0.7&lt;=2750,D31*I31*0.7+D32*I32*0.7+D33*I33*0.7+D34*I34*0.7+D35*I35*0.7,2750)</f>
        <v>0</v>
      </c>
      <c r="T31" s="199">
        <f>IF(Q31&lt;=S31,Q31*0.95,S31*0.95)</f>
        <v>0</v>
      </c>
      <c r="U31" s="192"/>
      <c r="V31" s="192"/>
      <c r="W31" s="39">
        <f>I31*L31*0.7</f>
        <v>0</v>
      </c>
      <c r="AH31" s="1">
        <f t="shared" si="11"/>
        <v>2</v>
      </c>
      <c r="AJ31" s="8">
        <v>1</v>
      </c>
      <c r="AK31" s="1" t="str">
        <f t="shared" si="10"/>
        <v>Доставчика е регистриран по ДДС</v>
      </c>
      <c r="AL31" s="1" t="e">
        <f>IF(#REF!="",#REF!,ROUND(SUM(#REF!/1.2),2))</f>
        <v>#REF!</v>
      </c>
      <c r="AM31" s="9" t="e">
        <f>MIN(K31,AL31,#REF!)</f>
        <v>#REF!</v>
      </c>
      <c r="AN31" s="9" t="e">
        <f>IF(#REF!="",MIN(#REF!,M31),MIN(M31/1.2,#REF!))</f>
        <v>#REF!</v>
      </c>
      <c r="AO31" s="10">
        <f t="shared" si="0"/>
        <v>0</v>
      </c>
      <c r="AT31" s="76"/>
    </row>
    <row r="32" spans="2:46" ht="47.25" customHeight="1" thickBot="1" x14ac:dyDescent="0.3">
      <c r="B32" s="84" t="s">
        <v>59</v>
      </c>
      <c r="C32" s="88"/>
      <c r="D32" s="153"/>
      <c r="E32" s="157">
        <f t="shared" ref="E32:E35" si="29">C32*D32*0.7</f>
        <v>0</v>
      </c>
      <c r="F32" s="203"/>
      <c r="G32" s="36"/>
      <c r="H32" s="91"/>
      <c r="I32" s="149">
        <f>IF(H32&lt;=C32,H32,C32)</f>
        <v>0</v>
      </c>
      <c r="J32" s="13"/>
      <c r="K32" s="116">
        <f t="shared" si="23"/>
        <v>0</v>
      </c>
      <c r="L32" s="37"/>
      <c r="M32" s="119">
        <f t="shared" si="26"/>
        <v>0</v>
      </c>
      <c r="N32" s="119">
        <f t="shared" si="17"/>
        <v>0</v>
      </c>
      <c r="O32" s="122">
        <f t="shared" si="27"/>
        <v>0</v>
      </c>
      <c r="P32" s="122">
        <f t="shared" si="24"/>
        <v>0</v>
      </c>
      <c r="Q32" s="206"/>
      <c r="R32" s="196"/>
      <c r="S32" s="200"/>
      <c r="T32" s="200"/>
      <c r="U32" s="192"/>
      <c r="V32" s="192"/>
      <c r="W32" s="39">
        <f t="shared" ref="W32:W35" si="30">I32*L32*0.7</f>
        <v>0</v>
      </c>
      <c r="AH32" s="1">
        <f t="shared" si="11"/>
        <v>2</v>
      </c>
      <c r="AJ32" s="8">
        <v>1</v>
      </c>
      <c r="AK32" s="1" t="str">
        <f t="shared" si="10"/>
        <v>Доставчика е регистриран по ДДС</v>
      </c>
      <c r="AL32" s="1" t="e">
        <f>IF(#REF!="",#REF!,ROUND(SUM(#REF!/1.2),2))</f>
        <v>#REF!</v>
      </c>
      <c r="AM32" s="9" t="e">
        <f>MIN(K32,AL32,#REF!)</f>
        <v>#REF!</v>
      </c>
      <c r="AN32" s="9" t="e">
        <f>IF(#REF!="",MIN(#REF!,M32),MIN(M32/1.2,#REF!))</f>
        <v>#REF!</v>
      </c>
      <c r="AO32" s="10">
        <f t="shared" si="0"/>
        <v>0</v>
      </c>
      <c r="AT32" s="76"/>
    </row>
    <row r="33" spans="2:46" ht="47.25" customHeight="1" thickBot="1" x14ac:dyDescent="0.3">
      <c r="B33" s="84" t="s">
        <v>59</v>
      </c>
      <c r="C33" s="85"/>
      <c r="D33" s="156"/>
      <c r="E33" s="157">
        <f t="shared" si="29"/>
        <v>0</v>
      </c>
      <c r="F33" s="203"/>
      <c r="G33" s="36"/>
      <c r="H33" s="91"/>
      <c r="I33" s="149">
        <f>IF(H33&lt;=C33,H33,C33)</f>
        <v>0</v>
      </c>
      <c r="J33" s="13"/>
      <c r="K33" s="116">
        <f t="shared" si="23"/>
        <v>0</v>
      </c>
      <c r="L33" s="37"/>
      <c r="M33" s="119">
        <f t="shared" si="26"/>
        <v>0</v>
      </c>
      <c r="N33" s="119">
        <f t="shared" si="17"/>
        <v>0</v>
      </c>
      <c r="O33" s="122">
        <f t="shared" si="27"/>
        <v>0</v>
      </c>
      <c r="P33" s="122">
        <f t="shared" si="24"/>
        <v>0</v>
      </c>
      <c r="Q33" s="206"/>
      <c r="R33" s="196"/>
      <c r="S33" s="200"/>
      <c r="T33" s="200"/>
      <c r="U33" s="192"/>
      <c r="V33" s="192"/>
      <c r="W33" s="39">
        <f t="shared" si="30"/>
        <v>0</v>
      </c>
      <c r="AH33" s="1">
        <f t="shared" si="11"/>
        <v>2</v>
      </c>
      <c r="AJ33" s="8">
        <v>1</v>
      </c>
      <c r="AK33" s="1" t="str">
        <f t="shared" si="10"/>
        <v>Доставчика е регистриран по ДДС</v>
      </c>
      <c r="AL33" s="1" t="e">
        <f>IF(#REF!="",#REF!,ROUND(SUM(#REF!/1.2),2))</f>
        <v>#REF!</v>
      </c>
      <c r="AM33" s="9" t="e">
        <f>MIN(K33,AL33,#REF!)</f>
        <v>#REF!</v>
      </c>
      <c r="AN33" s="9" t="e">
        <f>IF(#REF!="",MIN(#REF!,M33),MIN(M33/1.2,#REF!))</f>
        <v>#REF!</v>
      </c>
      <c r="AO33" s="10">
        <f t="shared" si="0"/>
        <v>0</v>
      </c>
      <c r="AT33" s="76"/>
    </row>
    <row r="34" spans="2:46" ht="47.25" customHeight="1" x14ac:dyDescent="0.25">
      <c r="B34" s="84" t="s">
        <v>59</v>
      </c>
      <c r="C34" s="112"/>
      <c r="D34" s="155"/>
      <c r="E34" s="157">
        <f t="shared" si="29"/>
        <v>0</v>
      </c>
      <c r="F34" s="203"/>
      <c r="G34" s="36"/>
      <c r="H34" s="91"/>
      <c r="I34" s="149">
        <f>IF(H34&lt;=C34,H34,C34)</f>
        <v>0</v>
      </c>
      <c r="J34" s="13"/>
      <c r="K34" s="116">
        <f t="shared" si="23"/>
        <v>0</v>
      </c>
      <c r="L34" s="37"/>
      <c r="M34" s="119">
        <f t="shared" si="26"/>
        <v>0</v>
      </c>
      <c r="N34" s="119">
        <f t="shared" si="17"/>
        <v>0</v>
      </c>
      <c r="O34" s="122">
        <f t="shared" si="27"/>
        <v>0</v>
      </c>
      <c r="P34" s="122">
        <f t="shared" si="24"/>
        <v>0</v>
      </c>
      <c r="Q34" s="206"/>
      <c r="R34" s="196"/>
      <c r="S34" s="200"/>
      <c r="T34" s="200"/>
      <c r="U34" s="192"/>
      <c r="V34" s="192"/>
      <c r="W34" s="39">
        <f t="shared" si="30"/>
        <v>0</v>
      </c>
      <c r="AH34" s="1">
        <f t="shared" si="11"/>
        <v>2</v>
      </c>
      <c r="AJ34" s="8">
        <v>1</v>
      </c>
      <c r="AK34" s="1" t="str">
        <f t="shared" si="10"/>
        <v>Доставчика е регистриран по ДДС</v>
      </c>
      <c r="AL34" s="1" t="e">
        <f>IF(#REF!="",#REF!,ROUND(SUM(#REF!/1.2),2))</f>
        <v>#REF!</v>
      </c>
      <c r="AM34" s="9" t="e">
        <f>MIN(K34,AL34,#REF!)</f>
        <v>#REF!</v>
      </c>
      <c r="AN34" s="9" t="e">
        <f>IF(#REF!="",MIN(#REF!,M34),MIN(M34/1.2,#REF!))</f>
        <v>#REF!</v>
      </c>
      <c r="AO34" s="10">
        <f t="shared" si="0"/>
        <v>0</v>
      </c>
      <c r="AT34" s="76"/>
    </row>
    <row r="35" spans="2:46" ht="47.25" customHeight="1" x14ac:dyDescent="0.25">
      <c r="B35" s="84" t="s">
        <v>59</v>
      </c>
      <c r="C35" s="85"/>
      <c r="D35" s="109"/>
      <c r="E35" s="157">
        <f t="shared" si="29"/>
        <v>0</v>
      </c>
      <c r="F35" s="203"/>
      <c r="G35" s="36"/>
      <c r="H35" s="91"/>
      <c r="I35" s="149">
        <f>IF(H35&lt;=C35,H35,C35)</f>
        <v>0</v>
      </c>
      <c r="J35" s="13"/>
      <c r="K35" s="116">
        <f t="shared" si="23"/>
        <v>0</v>
      </c>
      <c r="L35" s="37"/>
      <c r="M35" s="119">
        <f t="shared" si="26"/>
        <v>0</v>
      </c>
      <c r="N35" s="119">
        <f t="shared" si="17"/>
        <v>0</v>
      </c>
      <c r="O35" s="122">
        <f t="shared" si="27"/>
        <v>0</v>
      </c>
      <c r="P35" s="122">
        <f t="shared" si="24"/>
        <v>0</v>
      </c>
      <c r="Q35" s="206"/>
      <c r="R35" s="196"/>
      <c r="S35" s="201"/>
      <c r="T35" s="201"/>
      <c r="U35" s="192"/>
      <c r="V35" s="192"/>
      <c r="W35" s="39">
        <f t="shared" si="30"/>
        <v>0</v>
      </c>
      <c r="AH35" s="1">
        <f t="shared" si="11"/>
        <v>2</v>
      </c>
      <c r="AJ35" s="8">
        <v>1</v>
      </c>
      <c r="AK35" s="1" t="str">
        <f t="shared" si="10"/>
        <v>Доставчика е регистриран по ДДС</v>
      </c>
      <c r="AL35" s="1" t="e">
        <f>IF(#REF!="",#REF!,ROUND(SUM(#REF!/1.2),2))</f>
        <v>#REF!</v>
      </c>
      <c r="AM35" s="9" t="e">
        <f>MIN(K35,AL35,#REF!)</f>
        <v>#REF!</v>
      </c>
      <c r="AN35" s="9" t="e">
        <f>IF(#REF!="",MIN(#REF!,M35),MIN(M35/1.2,#REF!))</f>
        <v>#REF!</v>
      </c>
      <c r="AO35" s="10">
        <f t="shared" si="0"/>
        <v>0</v>
      </c>
      <c r="AT35" s="76"/>
    </row>
    <row r="36" spans="2:46" ht="65.25" customHeight="1" x14ac:dyDescent="0.25">
      <c r="B36" s="210" t="s">
        <v>101</v>
      </c>
      <c r="C36" s="211"/>
      <c r="D36" s="211"/>
      <c r="E36" s="212"/>
      <c r="F36" s="204"/>
      <c r="G36" s="140"/>
      <c r="H36" s="137"/>
      <c r="I36" s="137"/>
      <c r="J36" s="137"/>
      <c r="K36" s="137"/>
      <c r="L36" s="137"/>
      <c r="M36" s="137"/>
      <c r="N36" s="137"/>
      <c r="O36" s="137"/>
      <c r="P36" s="137"/>
      <c r="Q36" s="138"/>
      <c r="R36" s="197"/>
      <c r="S36" s="114"/>
      <c r="T36" s="75"/>
      <c r="U36" s="192"/>
      <c r="V36" s="192"/>
      <c r="AH36" s="1">
        <f t="shared" si="11"/>
        <v>2</v>
      </c>
      <c r="AJ36" s="8">
        <v>1</v>
      </c>
      <c r="AK36" s="1" t="str">
        <f t="shared" si="10"/>
        <v>Доставчика е регистриран по ДДС</v>
      </c>
      <c r="AL36" s="1" t="e">
        <f>IF(#REF!="",#REF!,ROUND(SUM(#REF!/1.2),2))</f>
        <v>#REF!</v>
      </c>
      <c r="AM36" s="9" t="e">
        <f>MIN(K36,AL36,#REF!)</f>
        <v>#REF!</v>
      </c>
      <c r="AN36" s="9" t="e">
        <f>IF(#REF!="",MIN(#REF!,M36),MIN(M36/1.2,#REF!))</f>
        <v>#REF!</v>
      </c>
      <c r="AO36" s="10">
        <f t="shared" si="0"/>
        <v>0</v>
      </c>
      <c r="AT36" s="76"/>
    </row>
    <row r="37" spans="2:46" ht="47.25" customHeight="1" thickBot="1" x14ac:dyDescent="0.3">
      <c r="B37" s="84" t="s">
        <v>59</v>
      </c>
      <c r="C37" s="85"/>
      <c r="D37" s="109"/>
      <c r="E37" s="157">
        <f>C37*D37*0.7</f>
        <v>0</v>
      </c>
      <c r="F37" s="203"/>
      <c r="G37" s="36"/>
      <c r="H37" s="91"/>
      <c r="I37" s="149">
        <f>IF(H37&lt;=C37,H37,C37)</f>
        <v>0</v>
      </c>
      <c r="J37" s="13"/>
      <c r="K37" s="116">
        <f t="shared" si="23"/>
        <v>0</v>
      </c>
      <c r="L37" s="37"/>
      <c r="M37" s="119">
        <f t="shared" si="26"/>
        <v>0</v>
      </c>
      <c r="N37" s="119">
        <f t="shared" si="17"/>
        <v>0</v>
      </c>
      <c r="O37" s="122">
        <f t="shared" si="27"/>
        <v>0</v>
      </c>
      <c r="P37" s="39">
        <f t="shared" si="24"/>
        <v>0</v>
      </c>
      <c r="Q37" s="207">
        <f>IF(SUM(SUM(O37:O41)+SUM(W37:W41))&lt;3850,SUM(SUM(O37:O41)+SUM(W37:W41)),3850)</f>
        <v>0</v>
      </c>
      <c r="R37" s="196"/>
      <c r="S37" s="199">
        <f>IF(D37*I37*0.7+D38*I38*0.7+D39*I39*0.7+D40*I40*0.7+D41*I41*0.7&lt;=3850,D37*I37*0.7+D38*I38*0.7+D39*I39*0.7+D40*I40*0.7+D41*I41*0.7,3850)</f>
        <v>0</v>
      </c>
      <c r="T37" s="199">
        <f>IF(Q37&lt;=S37,Q37*0.95,S37*0.95)</f>
        <v>0</v>
      </c>
      <c r="U37" s="192"/>
      <c r="V37" s="192"/>
      <c r="W37" s="39">
        <f>I37*L37*0.7</f>
        <v>0</v>
      </c>
      <c r="AH37" s="1">
        <f t="shared" si="11"/>
        <v>3</v>
      </c>
      <c r="AJ37" s="8">
        <v>2</v>
      </c>
      <c r="AK37" s="1" t="str">
        <f t="shared" si="10"/>
        <v>Доставчика не е регистриран по ДДС</v>
      </c>
      <c r="AL37" s="1" t="e">
        <f>IF(#REF!="",#REF!,ROUND(SUM(#REF!/1.2),2))</f>
        <v>#REF!</v>
      </c>
      <c r="AM37" s="9" t="e">
        <f>MIN(K37,AL37,#REF!)</f>
        <v>#REF!</v>
      </c>
      <c r="AN37" s="9" t="e">
        <f>IF(#REF!="",MIN(#REF!,M37),MIN(M37/1.2,#REF!))</f>
        <v>#REF!</v>
      </c>
      <c r="AO37" s="10">
        <f t="shared" si="0"/>
        <v>0</v>
      </c>
      <c r="AT37" s="76"/>
    </row>
    <row r="38" spans="2:46" ht="47.25" customHeight="1" thickBot="1" x14ac:dyDescent="0.3">
      <c r="B38" s="84" t="s">
        <v>59</v>
      </c>
      <c r="C38" s="88"/>
      <c r="D38" s="153"/>
      <c r="E38" s="157">
        <f t="shared" ref="E38:E41" si="31">C38*D38*0.7</f>
        <v>0</v>
      </c>
      <c r="F38" s="203"/>
      <c r="G38" s="36"/>
      <c r="H38" s="91"/>
      <c r="I38" s="151">
        <f>IF(H38&lt;=C38,H38,C38)</f>
        <v>0</v>
      </c>
      <c r="J38" s="13"/>
      <c r="K38" s="116">
        <f t="shared" si="23"/>
        <v>0</v>
      </c>
      <c r="L38" s="37"/>
      <c r="M38" s="119">
        <f t="shared" si="26"/>
        <v>0</v>
      </c>
      <c r="N38" s="119">
        <f t="shared" si="17"/>
        <v>0</v>
      </c>
      <c r="O38" s="122">
        <f t="shared" si="27"/>
        <v>0</v>
      </c>
      <c r="P38" s="39">
        <f t="shared" si="24"/>
        <v>0</v>
      </c>
      <c r="Q38" s="208"/>
      <c r="R38" s="196"/>
      <c r="S38" s="200"/>
      <c r="T38" s="200"/>
      <c r="U38" s="192"/>
      <c r="V38" s="192"/>
      <c r="W38" s="39">
        <f t="shared" ref="W38:W41" si="32">I38*L38*0.7</f>
        <v>0</v>
      </c>
      <c r="AH38" s="1">
        <f t="shared" si="11"/>
        <v>2</v>
      </c>
      <c r="AJ38" s="8">
        <v>1</v>
      </c>
      <c r="AK38" s="1" t="str">
        <f t="shared" si="10"/>
        <v>Доставчика е регистриран по ДДС</v>
      </c>
      <c r="AL38" s="1" t="e">
        <f>IF(#REF!="",#REF!,ROUND(SUM(#REF!/1.2),2))</f>
        <v>#REF!</v>
      </c>
      <c r="AM38" s="9" t="e">
        <f>MIN(K38,AL38,#REF!)</f>
        <v>#REF!</v>
      </c>
      <c r="AN38" s="9" t="e">
        <f>IF(#REF!="",MIN(#REF!,M38),MIN(M38/1.2,#REF!))</f>
        <v>#REF!</v>
      </c>
      <c r="AO38" s="10">
        <f t="shared" si="0"/>
        <v>0</v>
      </c>
      <c r="AT38" s="76"/>
    </row>
    <row r="39" spans="2:46" ht="47.25" customHeight="1" thickBot="1" x14ac:dyDescent="0.3">
      <c r="B39" s="84" t="s">
        <v>59</v>
      </c>
      <c r="C39" s="85"/>
      <c r="D39" s="156"/>
      <c r="E39" s="157">
        <f t="shared" si="31"/>
        <v>0</v>
      </c>
      <c r="F39" s="203"/>
      <c r="G39" s="36"/>
      <c r="H39" s="91"/>
      <c r="I39" s="151">
        <f>IF(H39&lt;=C39,H39,C39)</f>
        <v>0</v>
      </c>
      <c r="J39" s="13"/>
      <c r="K39" s="116">
        <f t="shared" si="23"/>
        <v>0</v>
      </c>
      <c r="L39" s="37"/>
      <c r="M39" s="119">
        <f t="shared" si="26"/>
        <v>0</v>
      </c>
      <c r="N39" s="119">
        <f t="shared" si="17"/>
        <v>0</v>
      </c>
      <c r="O39" s="122">
        <f t="shared" si="27"/>
        <v>0</v>
      </c>
      <c r="P39" s="39">
        <f t="shared" si="24"/>
        <v>0</v>
      </c>
      <c r="Q39" s="208"/>
      <c r="R39" s="196"/>
      <c r="S39" s="200"/>
      <c r="T39" s="200"/>
      <c r="U39" s="192"/>
      <c r="V39" s="192"/>
      <c r="W39" s="39">
        <f t="shared" si="32"/>
        <v>0</v>
      </c>
      <c r="AH39" s="1">
        <f t="shared" si="11"/>
        <v>3</v>
      </c>
      <c r="AJ39" s="8">
        <v>2</v>
      </c>
      <c r="AK39" s="1" t="str">
        <f t="shared" si="10"/>
        <v>Доставчика не е регистриран по ДДС</v>
      </c>
      <c r="AL39" s="1" t="e">
        <f>IF(#REF!="",#REF!,ROUND(SUM(#REF!/1.2),2))</f>
        <v>#REF!</v>
      </c>
      <c r="AM39" s="9" t="e">
        <f>MIN(K39,AL39,#REF!)</f>
        <v>#REF!</v>
      </c>
      <c r="AN39" s="9" t="e">
        <f>IF(#REF!="",MIN(#REF!,M39),MIN(M39/1.2,#REF!))</f>
        <v>#REF!</v>
      </c>
      <c r="AO39" s="10">
        <f t="shared" si="0"/>
        <v>0</v>
      </c>
      <c r="AT39" s="76"/>
    </row>
    <row r="40" spans="2:46" ht="47.25" customHeight="1" thickBot="1" x14ac:dyDescent="0.3">
      <c r="B40" s="84" t="s">
        <v>59</v>
      </c>
      <c r="C40" s="112"/>
      <c r="D40" s="155"/>
      <c r="E40" s="157">
        <f t="shared" si="31"/>
        <v>0</v>
      </c>
      <c r="F40" s="203"/>
      <c r="G40" s="36"/>
      <c r="H40" s="91"/>
      <c r="I40" s="151">
        <f>IF(H40&lt;=C40,H40,C40)</f>
        <v>0</v>
      </c>
      <c r="J40" s="13"/>
      <c r="K40" s="116">
        <f t="shared" si="23"/>
        <v>0</v>
      </c>
      <c r="L40" s="37"/>
      <c r="M40" s="119">
        <f t="shared" si="26"/>
        <v>0</v>
      </c>
      <c r="N40" s="119">
        <f t="shared" si="17"/>
        <v>0</v>
      </c>
      <c r="O40" s="122">
        <f t="shared" si="27"/>
        <v>0</v>
      </c>
      <c r="P40" s="39">
        <f t="shared" si="24"/>
        <v>0</v>
      </c>
      <c r="Q40" s="208"/>
      <c r="R40" s="196"/>
      <c r="S40" s="200"/>
      <c r="T40" s="200"/>
      <c r="U40" s="192"/>
      <c r="V40" s="192"/>
      <c r="W40" s="39">
        <f t="shared" si="32"/>
        <v>0</v>
      </c>
      <c r="AH40" s="1">
        <f t="shared" si="11"/>
        <v>2</v>
      </c>
      <c r="AJ40" s="8">
        <v>1</v>
      </c>
      <c r="AK40" s="1" t="str">
        <f t="shared" si="10"/>
        <v>Доставчика е регистриран по ДДС</v>
      </c>
      <c r="AL40" s="1" t="e">
        <f>IF(#REF!="",#REF!,ROUND(SUM(#REF!/1.2),2))</f>
        <v>#REF!</v>
      </c>
      <c r="AM40" s="9" t="e">
        <f>MIN(K40,AL40,#REF!)</f>
        <v>#REF!</v>
      </c>
      <c r="AN40" s="9" t="e">
        <f>IF(#REF!="",MIN(#REF!,M40),MIN(M40/1.2,#REF!))</f>
        <v>#REF!</v>
      </c>
      <c r="AO40" s="10">
        <f t="shared" si="0"/>
        <v>0</v>
      </c>
      <c r="AT40" s="76"/>
    </row>
    <row r="41" spans="2:46" ht="47.25" customHeight="1" x14ac:dyDescent="0.25">
      <c r="B41" s="84" t="s">
        <v>59</v>
      </c>
      <c r="C41" s="85"/>
      <c r="D41" s="109"/>
      <c r="E41" s="157">
        <f t="shared" si="31"/>
        <v>0</v>
      </c>
      <c r="F41" s="203"/>
      <c r="G41" s="92"/>
      <c r="H41" s="91"/>
      <c r="I41" s="151">
        <f>IF(H41&lt;=C41,H41,C41)</f>
        <v>0</v>
      </c>
      <c r="J41" s="13"/>
      <c r="K41" s="116">
        <f t="shared" si="23"/>
        <v>0</v>
      </c>
      <c r="L41" s="37"/>
      <c r="M41" s="119">
        <f t="shared" si="26"/>
        <v>0</v>
      </c>
      <c r="N41" s="119">
        <f t="shared" si="17"/>
        <v>0</v>
      </c>
      <c r="O41" s="122">
        <f t="shared" si="27"/>
        <v>0</v>
      </c>
      <c r="P41" s="39">
        <f t="shared" si="24"/>
        <v>0</v>
      </c>
      <c r="Q41" s="209"/>
      <c r="R41" s="196"/>
      <c r="S41" s="201"/>
      <c r="T41" s="201"/>
      <c r="U41" s="192"/>
      <c r="V41" s="192"/>
      <c r="W41" s="39">
        <f t="shared" si="32"/>
        <v>0</v>
      </c>
      <c r="AH41" s="1">
        <f t="shared" si="11"/>
        <v>3</v>
      </c>
      <c r="AJ41" s="8">
        <v>2</v>
      </c>
      <c r="AK41" s="1" t="str">
        <f t="shared" si="10"/>
        <v>Доставчика не е регистриран по ДДС</v>
      </c>
      <c r="AL41" s="1" t="e">
        <f>IF(#REF!="",#REF!,ROUND(SUM(#REF!/1.2),2))</f>
        <v>#REF!</v>
      </c>
      <c r="AM41" s="9" t="e">
        <f>MIN(K41,AL41,#REF!)</f>
        <v>#REF!</v>
      </c>
      <c r="AN41" s="9" t="e">
        <f>IF(#REF!="",MIN(#REF!,M41),MIN(M41/1.2,#REF!))</f>
        <v>#REF!</v>
      </c>
      <c r="AO41" s="10">
        <f t="shared" si="0"/>
        <v>0</v>
      </c>
      <c r="AT41" s="76"/>
    </row>
    <row r="42" spans="2:46" ht="31.5" customHeight="1" x14ac:dyDescent="0.25">
      <c r="B42" s="213" t="s">
        <v>90</v>
      </c>
      <c r="C42" s="214"/>
      <c r="D42" s="214"/>
      <c r="E42" s="215"/>
      <c r="F42" s="204"/>
      <c r="G42" s="141"/>
      <c r="H42" s="142"/>
      <c r="I42" s="142"/>
      <c r="J42" s="143"/>
      <c r="K42" s="144"/>
      <c r="L42" s="145"/>
      <c r="M42" s="146"/>
      <c r="N42" s="146"/>
      <c r="O42" s="147"/>
      <c r="P42" s="147"/>
      <c r="Q42" s="148"/>
      <c r="R42" s="197"/>
      <c r="S42" s="28"/>
      <c r="T42" s="29"/>
      <c r="U42" s="192"/>
      <c r="V42" s="192"/>
      <c r="AH42" s="1">
        <f t="shared" si="11"/>
        <v>2</v>
      </c>
      <c r="AJ42" s="8">
        <v>1</v>
      </c>
      <c r="AK42" s="1" t="str">
        <f>IF(AJ42=1,"Доставчика е регистриран по ДДС","Доставчика не е регистриран по ДДС")</f>
        <v>Доставчика е регистриран по ДДС</v>
      </c>
      <c r="AL42" s="1" t="e">
        <f>IF(#REF!="",#REF!,ROUND(SUM(#REF!/1.2),2))</f>
        <v>#REF!</v>
      </c>
      <c r="AM42" s="9" t="e">
        <f>MIN(K42,AL42,#REF!)</f>
        <v>#REF!</v>
      </c>
      <c r="AN42" s="9" t="e">
        <f>IF(#REF!="",MIN(#REF!,M42),MIN(M42/1.2,#REF!))</f>
        <v>#REF!</v>
      </c>
      <c r="AO42" s="10">
        <f t="shared" si="0"/>
        <v>0</v>
      </c>
      <c r="AT42" s="76" t="s">
        <v>48</v>
      </c>
    </row>
    <row r="43" spans="2:46" ht="31.5" customHeight="1" thickBot="1" x14ac:dyDescent="0.3">
      <c r="B43" s="84" t="s">
        <v>91</v>
      </c>
      <c r="C43" s="85"/>
      <c r="D43" s="109"/>
      <c r="E43" s="157">
        <f>C43*D43*0.9</f>
        <v>0</v>
      </c>
      <c r="F43" s="203"/>
      <c r="G43" s="36"/>
      <c r="H43" s="91"/>
      <c r="I43" s="149">
        <f t="shared" ref="I43:I48" si="33">IF(H43&lt;=C43,H43,C43)</f>
        <v>0</v>
      </c>
      <c r="J43" s="13"/>
      <c r="K43" s="116">
        <f t="shared" ref="K43:K48" si="34">J43*90%</f>
        <v>0</v>
      </c>
      <c r="L43" s="37"/>
      <c r="M43" s="119">
        <f t="shared" ref="M43:M48" si="35">L43*90%</f>
        <v>0</v>
      </c>
      <c r="N43" s="119">
        <f>H43*J43</f>
        <v>0</v>
      </c>
      <c r="O43" s="122">
        <f>SUM(I43*K43)</f>
        <v>0</v>
      </c>
      <c r="P43" s="39">
        <f>H43*L43</f>
        <v>0</v>
      </c>
      <c r="Q43" s="129">
        <f>SUM(I43*M43)</f>
        <v>0</v>
      </c>
      <c r="R43" s="196"/>
      <c r="S43" s="28">
        <f>D43*I43*0.9</f>
        <v>0</v>
      </c>
      <c r="T43" s="29">
        <f t="shared" si="6"/>
        <v>0</v>
      </c>
      <c r="U43" s="192"/>
      <c r="V43" s="192"/>
      <c r="AH43" s="1">
        <f t="shared" si="11"/>
        <v>2</v>
      </c>
      <c r="AJ43" s="8">
        <v>1</v>
      </c>
      <c r="AK43" s="1" t="str">
        <f t="shared" si="10"/>
        <v>Доставчика е регистриран по ДДС</v>
      </c>
      <c r="AL43" s="1" t="e">
        <f>IF(#REF!="",#REF!,ROUND(SUM(#REF!/1.2),2))</f>
        <v>#REF!</v>
      </c>
      <c r="AM43" s="9" t="e">
        <f>MIN(K43,AL43,#REF!)</f>
        <v>#REF!</v>
      </c>
      <c r="AN43" s="9" t="e">
        <f>IF(#REF!="",MIN(#REF!,M43),MIN(M43/1.2,#REF!))</f>
        <v>#REF!</v>
      </c>
      <c r="AO43" s="10">
        <f t="shared" si="0"/>
        <v>0</v>
      </c>
      <c r="AT43" s="76"/>
    </row>
    <row r="44" spans="2:46" ht="32.25" customHeight="1" thickBot="1" x14ac:dyDescent="0.3">
      <c r="B44" s="84" t="s">
        <v>91</v>
      </c>
      <c r="C44" s="88"/>
      <c r="D44" s="153"/>
      <c r="E44" s="157">
        <f t="shared" ref="E44:E48" si="36">C44*D44*0.9</f>
        <v>0</v>
      </c>
      <c r="F44" s="203"/>
      <c r="G44" s="36"/>
      <c r="H44" s="91"/>
      <c r="I44" s="151">
        <f t="shared" si="33"/>
        <v>0</v>
      </c>
      <c r="J44" s="13"/>
      <c r="K44" s="116">
        <f t="shared" si="34"/>
        <v>0</v>
      </c>
      <c r="L44" s="37"/>
      <c r="M44" s="119">
        <f t="shared" si="35"/>
        <v>0</v>
      </c>
      <c r="N44" s="119">
        <f>H44*J44</f>
        <v>0</v>
      </c>
      <c r="O44" s="122">
        <f t="shared" ref="O44:O48" si="37">SUM(I44*K44)</f>
        <v>0</v>
      </c>
      <c r="P44" s="39">
        <f>H44*L44</f>
        <v>0</v>
      </c>
      <c r="Q44" s="129">
        <f t="shared" ref="Q44:Q48" si="38">SUM(I44*M44)</f>
        <v>0</v>
      </c>
      <c r="R44" s="196"/>
      <c r="S44" s="28">
        <f t="shared" ref="S44:S48" si="39">D44*I44*0.9</f>
        <v>0</v>
      </c>
      <c r="T44" s="29">
        <f t="shared" si="6"/>
        <v>0</v>
      </c>
      <c r="U44" s="192"/>
      <c r="V44" s="192"/>
      <c r="AH44" s="1">
        <f t="shared" si="11"/>
        <v>2</v>
      </c>
      <c r="AJ44" s="8">
        <v>1</v>
      </c>
      <c r="AK44" s="1" t="str">
        <f t="shared" si="10"/>
        <v>Доставчика е регистриран по ДДС</v>
      </c>
      <c r="AL44" s="1" t="e">
        <f>IF(#REF!="",#REF!,ROUND(SUM(#REF!/1.2),2))</f>
        <v>#REF!</v>
      </c>
      <c r="AM44" s="9" t="e">
        <f>MIN(K44,AL44,#REF!)</f>
        <v>#REF!</v>
      </c>
      <c r="AN44" s="9" t="e">
        <f>IF(#REF!="",MIN(#REF!,M44),MIN(M44/1.2,#REF!))</f>
        <v>#REF!</v>
      </c>
      <c r="AO44" s="10">
        <f t="shared" si="0"/>
        <v>0</v>
      </c>
      <c r="AT44" s="76" t="s">
        <v>49</v>
      </c>
    </row>
    <row r="45" spans="2:46" ht="43.5" customHeight="1" thickBot="1" x14ac:dyDescent="0.3">
      <c r="B45" s="84" t="s">
        <v>91</v>
      </c>
      <c r="C45" s="85"/>
      <c r="D45" s="156"/>
      <c r="E45" s="157">
        <f t="shared" si="36"/>
        <v>0</v>
      </c>
      <c r="F45" s="203"/>
      <c r="G45" s="36"/>
      <c r="H45" s="91"/>
      <c r="I45" s="151">
        <f t="shared" si="33"/>
        <v>0</v>
      </c>
      <c r="J45" s="13"/>
      <c r="K45" s="116">
        <f t="shared" si="34"/>
        <v>0</v>
      </c>
      <c r="L45" s="37"/>
      <c r="M45" s="119">
        <f t="shared" si="35"/>
        <v>0</v>
      </c>
      <c r="N45" s="119">
        <f t="shared" ref="N45:N48" si="40">H45*J45</f>
        <v>0</v>
      </c>
      <c r="O45" s="122">
        <f t="shared" si="37"/>
        <v>0</v>
      </c>
      <c r="P45" s="39">
        <f t="shared" ref="P45:P48" si="41">H45*L45</f>
        <v>0</v>
      </c>
      <c r="Q45" s="129">
        <f t="shared" si="38"/>
        <v>0</v>
      </c>
      <c r="R45" s="196"/>
      <c r="S45" s="28">
        <f t="shared" si="39"/>
        <v>0</v>
      </c>
      <c r="T45" s="29">
        <f t="shared" si="6"/>
        <v>0</v>
      </c>
      <c r="U45" s="192"/>
      <c r="V45" s="192"/>
      <c r="AH45" s="1">
        <f t="shared" si="11"/>
        <v>2</v>
      </c>
      <c r="AJ45" s="8">
        <v>1</v>
      </c>
      <c r="AK45" s="1" t="str">
        <f t="shared" si="10"/>
        <v>Доставчика е регистриран по ДДС</v>
      </c>
      <c r="AL45" s="1" t="e">
        <f>IF(#REF!="",#REF!,ROUND(SUM(#REF!/1.2),2))</f>
        <v>#REF!</v>
      </c>
      <c r="AM45" s="9" t="e">
        <f>MIN(K45,AL45,#REF!)</f>
        <v>#REF!</v>
      </c>
      <c r="AN45" s="9" t="e">
        <f>IF(#REF!="",MIN(#REF!,M45),MIN(M45/1.2,#REF!))</f>
        <v>#REF!</v>
      </c>
      <c r="AO45" s="10">
        <f t="shared" si="0"/>
        <v>0</v>
      </c>
      <c r="AT45" s="76" t="s">
        <v>50</v>
      </c>
    </row>
    <row r="46" spans="2:46" ht="43.5" customHeight="1" thickBot="1" x14ac:dyDescent="0.3">
      <c r="B46" s="84" t="s">
        <v>91</v>
      </c>
      <c r="C46" s="85"/>
      <c r="D46" s="156"/>
      <c r="E46" s="157">
        <f t="shared" si="36"/>
        <v>0</v>
      </c>
      <c r="F46" s="203"/>
      <c r="G46" s="36"/>
      <c r="H46" s="91"/>
      <c r="I46" s="151">
        <f t="shared" si="33"/>
        <v>0</v>
      </c>
      <c r="J46" s="13"/>
      <c r="K46" s="116">
        <f t="shared" si="34"/>
        <v>0</v>
      </c>
      <c r="L46" s="37"/>
      <c r="M46" s="119">
        <f t="shared" si="35"/>
        <v>0</v>
      </c>
      <c r="N46" s="119">
        <f t="shared" ref="N46" si="42">H46*J46</f>
        <v>0</v>
      </c>
      <c r="O46" s="122">
        <f t="shared" si="37"/>
        <v>0</v>
      </c>
      <c r="P46" s="39">
        <f t="shared" ref="P46" si="43">H46*L46</f>
        <v>0</v>
      </c>
      <c r="Q46" s="129">
        <f t="shared" si="38"/>
        <v>0</v>
      </c>
      <c r="R46" s="196"/>
      <c r="S46" s="28">
        <f t="shared" si="39"/>
        <v>0</v>
      </c>
      <c r="T46" s="29">
        <f t="shared" si="6"/>
        <v>0</v>
      </c>
      <c r="U46" s="192"/>
      <c r="V46" s="192"/>
      <c r="AH46" s="1">
        <f t="shared" si="11"/>
        <v>2</v>
      </c>
      <c r="AJ46" s="8">
        <v>1</v>
      </c>
      <c r="AK46" s="1" t="str">
        <f t="shared" si="10"/>
        <v>Доставчика е регистриран по ДДС</v>
      </c>
      <c r="AL46" s="1" t="e">
        <f>IF(#REF!="",#REF!,ROUND(SUM(#REF!/1.2),2))</f>
        <v>#REF!</v>
      </c>
      <c r="AM46" s="9" t="e">
        <f>MIN(K46,AL46,#REF!)</f>
        <v>#REF!</v>
      </c>
      <c r="AN46" s="9" t="e">
        <f>IF(#REF!="",MIN(#REF!,M46),MIN(M46/1.2,#REF!))</f>
        <v>#REF!</v>
      </c>
      <c r="AO46" s="10">
        <f t="shared" si="0"/>
        <v>0</v>
      </c>
    </row>
    <row r="47" spans="2:46" ht="17.100000000000001" customHeight="1" thickBot="1" x14ac:dyDescent="0.3">
      <c r="B47" s="84" t="s">
        <v>91</v>
      </c>
      <c r="C47" s="85"/>
      <c r="D47" s="156"/>
      <c r="E47" s="157">
        <f t="shared" si="36"/>
        <v>0</v>
      </c>
      <c r="F47" s="203"/>
      <c r="G47" s="36"/>
      <c r="H47" s="91"/>
      <c r="I47" s="151">
        <f t="shared" si="33"/>
        <v>0</v>
      </c>
      <c r="J47" s="13"/>
      <c r="K47" s="116">
        <f t="shared" si="34"/>
        <v>0</v>
      </c>
      <c r="L47" s="37"/>
      <c r="M47" s="119">
        <f t="shared" si="35"/>
        <v>0</v>
      </c>
      <c r="N47" s="119">
        <f t="shared" si="40"/>
        <v>0</v>
      </c>
      <c r="O47" s="122">
        <f t="shared" si="37"/>
        <v>0</v>
      </c>
      <c r="P47" s="39">
        <f t="shared" si="41"/>
        <v>0</v>
      </c>
      <c r="Q47" s="129">
        <f t="shared" si="38"/>
        <v>0</v>
      </c>
      <c r="R47" s="196"/>
      <c r="S47" s="28">
        <f t="shared" si="39"/>
        <v>0</v>
      </c>
      <c r="T47" s="29">
        <f t="shared" si="6"/>
        <v>0</v>
      </c>
      <c r="U47" s="192"/>
      <c r="V47" s="192"/>
      <c r="AH47" s="1">
        <f t="shared" si="11"/>
        <v>2</v>
      </c>
      <c r="AJ47" s="8">
        <v>1</v>
      </c>
      <c r="AK47" s="1" t="str">
        <f t="shared" si="10"/>
        <v>Доставчика е регистриран по ДДС</v>
      </c>
      <c r="AL47" s="1" t="e">
        <f>IF(#REF!="",#REF!,ROUND(SUM(#REF!/1.2),2))</f>
        <v>#REF!</v>
      </c>
      <c r="AM47" s="9" t="e">
        <f>MIN(K47,AL47,#REF!)</f>
        <v>#REF!</v>
      </c>
      <c r="AN47" s="9" t="e">
        <f>IF(#REF!="",MIN(#REF!,M47),MIN(M47/1.2,#REF!))</f>
        <v>#REF!</v>
      </c>
      <c r="AO47" s="10">
        <f t="shared" si="0"/>
        <v>0</v>
      </c>
    </row>
    <row r="48" spans="2:46" ht="17.100000000000001" customHeight="1" thickBot="1" x14ac:dyDescent="0.3">
      <c r="B48" s="84" t="s">
        <v>91</v>
      </c>
      <c r="C48" s="85"/>
      <c r="D48" s="156"/>
      <c r="E48" s="157">
        <f t="shared" si="36"/>
        <v>0</v>
      </c>
      <c r="F48" s="203"/>
      <c r="G48" s="36"/>
      <c r="H48" s="91"/>
      <c r="I48" s="151">
        <f t="shared" si="33"/>
        <v>0</v>
      </c>
      <c r="J48" s="13"/>
      <c r="K48" s="116">
        <f t="shared" si="34"/>
        <v>0</v>
      </c>
      <c r="L48" s="37"/>
      <c r="M48" s="119">
        <f t="shared" si="35"/>
        <v>0</v>
      </c>
      <c r="N48" s="119">
        <f t="shared" si="40"/>
        <v>0</v>
      </c>
      <c r="O48" s="122">
        <f t="shared" si="37"/>
        <v>0</v>
      </c>
      <c r="P48" s="39">
        <f t="shared" si="41"/>
        <v>0</v>
      </c>
      <c r="Q48" s="129">
        <f t="shared" si="38"/>
        <v>0</v>
      </c>
      <c r="R48" s="198"/>
      <c r="S48" s="28">
        <f t="shared" si="39"/>
        <v>0</v>
      </c>
      <c r="T48" s="29">
        <f t="shared" si="6"/>
        <v>0</v>
      </c>
      <c r="U48" s="193"/>
      <c r="V48" s="194"/>
      <c r="AH48" s="1">
        <f t="shared" si="11"/>
        <v>2</v>
      </c>
      <c r="AJ48" s="8">
        <v>1</v>
      </c>
      <c r="AK48" s="1" t="str">
        <f t="shared" si="10"/>
        <v>Доставчика е регистриран по ДДС</v>
      </c>
      <c r="AL48" s="1" t="e">
        <f>IF(#REF!="",#REF!,ROUND(SUM(#REF!/1.2),2))</f>
        <v>#REF!</v>
      </c>
      <c r="AM48" s="9" t="e">
        <f>MIN(K48,AL48,#REF!)</f>
        <v>#REF!</v>
      </c>
      <c r="AN48" s="9" t="e">
        <f>IF(#REF!="",MIN(#REF!,M48),MIN(M48/1.2,#REF!))</f>
        <v>#REF!</v>
      </c>
      <c r="AO48" s="10">
        <f t="shared" si="0"/>
        <v>0</v>
      </c>
    </row>
    <row r="49" spans="2:41" ht="27" customHeight="1" thickBot="1" x14ac:dyDescent="0.3">
      <c r="B49" s="93"/>
      <c r="C49" s="158"/>
      <c r="D49" s="158"/>
      <c r="E49" s="94"/>
      <c r="F49" s="205"/>
      <c r="G49" s="94"/>
      <c r="H49" s="95"/>
      <c r="I49" s="95"/>
      <c r="J49" s="95"/>
      <c r="K49" s="94"/>
      <c r="L49" s="94"/>
      <c r="M49" s="94"/>
      <c r="N49" s="96"/>
      <c r="O49" s="96"/>
      <c r="P49" s="97"/>
      <c r="Q49" s="98"/>
      <c r="R49" s="15"/>
      <c r="S49" s="16"/>
      <c r="T49" s="14"/>
      <c r="U49" s="17"/>
      <c r="V49" s="18"/>
      <c r="AI49" s="22">
        <v>1</v>
      </c>
      <c r="AJ49" s="8">
        <v>1</v>
      </c>
      <c r="AN49" s="9"/>
    </row>
    <row r="50" spans="2:41" ht="19.5" thickBot="1" x14ac:dyDescent="0.35">
      <c r="B50" s="40" t="s">
        <v>2</v>
      </c>
      <c r="C50" s="41"/>
      <c r="D50" s="41"/>
      <c r="E50" s="42">
        <f>SUM(E10:E49)</f>
        <v>0</v>
      </c>
      <c r="F50" s="41"/>
      <c r="G50" s="41"/>
      <c r="H50" s="41"/>
      <c r="I50" s="41"/>
      <c r="J50" s="41"/>
      <c r="K50" s="41"/>
      <c r="L50" s="41"/>
      <c r="M50" s="41"/>
      <c r="N50" s="43">
        <f>SUM(N10:N48)</f>
        <v>0</v>
      </c>
      <c r="O50" s="43">
        <f>SUM(O10:O48)</f>
        <v>0</v>
      </c>
      <c r="P50" s="44">
        <f>SUM(P10:P48)</f>
        <v>0</v>
      </c>
      <c r="Q50" s="38">
        <f>SUM(Q10:Q48)</f>
        <v>0</v>
      </c>
      <c r="R50" s="19"/>
      <c r="S50" s="30">
        <f>SUM(S10:S48)</f>
        <v>0</v>
      </c>
      <c r="T50" s="31">
        <f>SUM(T10:T48)</f>
        <v>0</v>
      </c>
      <c r="U50" s="20"/>
      <c r="V50" s="21"/>
      <c r="AJ50" s="8">
        <v>1</v>
      </c>
    </row>
    <row r="51" spans="2:41" x14ac:dyDescent="0.25">
      <c r="AJ51" s="8"/>
    </row>
    <row r="52" spans="2:41" ht="15.75" thickBot="1" x14ac:dyDescent="0.3">
      <c r="AJ52" s="8"/>
    </row>
    <row r="53" spans="2:41" ht="28.5" customHeight="1" x14ac:dyDescent="0.25">
      <c r="C53" s="220" t="s">
        <v>42</v>
      </c>
      <c r="D53" s="221"/>
      <c r="E53" s="221"/>
      <c r="F53" s="221"/>
      <c r="G53" s="221"/>
      <c r="H53" s="221"/>
      <c r="I53" s="221"/>
      <c r="J53" s="221"/>
      <c r="K53" s="221"/>
      <c r="L53" s="221"/>
      <c r="M53" s="221"/>
      <c r="N53" s="221"/>
      <c r="O53" s="221"/>
      <c r="P53" s="222"/>
      <c r="AI53" s="23"/>
      <c r="AJ53" s="8"/>
    </row>
    <row r="54" spans="2:41" s="23" customFormat="1" ht="32.25" customHeight="1" x14ac:dyDescent="0.25">
      <c r="C54" s="223" t="s">
        <v>25</v>
      </c>
      <c r="D54" s="224"/>
      <c r="E54" s="224"/>
      <c r="F54" s="224"/>
      <c r="G54" s="224"/>
      <c r="H54" s="224"/>
      <c r="I54" s="224"/>
      <c r="J54" s="224"/>
      <c r="K54" s="224"/>
      <c r="L54" s="224"/>
      <c r="M54" s="50"/>
      <c r="N54" s="51">
        <f>IF(AI49=1,N50*1.2+P50,N50+P50)</f>
        <v>0</v>
      </c>
      <c r="O54" s="50"/>
      <c r="P54" s="59"/>
      <c r="AO54" s="24"/>
    </row>
    <row r="55" spans="2:41" s="23" customFormat="1" ht="30.75" customHeight="1" x14ac:dyDescent="0.25">
      <c r="C55" s="225" t="s">
        <v>7</v>
      </c>
      <c r="D55" s="226"/>
      <c r="E55" s="226"/>
      <c r="F55" s="226"/>
      <c r="G55" s="226"/>
      <c r="H55" s="226"/>
      <c r="I55" s="226"/>
      <c r="J55" s="226"/>
      <c r="K55" s="226"/>
      <c r="L55" s="226"/>
      <c r="M55" s="52"/>
      <c r="N55" s="53">
        <f>T50</f>
        <v>0</v>
      </c>
      <c r="O55" s="54"/>
      <c r="P55" s="60"/>
      <c r="AO55" s="24"/>
    </row>
    <row r="56" spans="2:41" s="23" customFormat="1" ht="33.75" customHeight="1" x14ac:dyDescent="0.25">
      <c r="C56" s="227" t="s">
        <v>41</v>
      </c>
      <c r="D56" s="228"/>
      <c r="E56" s="228"/>
      <c r="F56" s="228"/>
      <c r="G56" s="228"/>
      <c r="H56" s="228"/>
      <c r="I56" s="228"/>
      <c r="J56" s="228"/>
      <c r="K56" s="228"/>
      <c r="L56" s="228"/>
      <c r="M56" s="61"/>
      <c r="N56" s="49">
        <f>N54-N55</f>
        <v>0</v>
      </c>
      <c r="O56" s="61"/>
      <c r="P56" s="62"/>
      <c r="AO56" s="24"/>
    </row>
    <row r="57" spans="2:41" s="23" customFormat="1" ht="33.75" customHeight="1" thickBot="1" x14ac:dyDescent="0.3">
      <c r="C57" s="163" t="s">
        <v>40</v>
      </c>
      <c r="D57" s="164"/>
      <c r="E57" s="164"/>
      <c r="F57" s="164"/>
      <c r="G57" s="164"/>
      <c r="H57" s="164"/>
      <c r="I57" s="164"/>
      <c r="J57" s="164"/>
      <c r="K57" s="164"/>
      <c r="L57" s="164"/>
      <c r="M57" s="164"/>
      <c r="N57" s="164"/>
      <c r="O57" s="164"/>
      <c r="P57" s="165"/>
      <c r="AO57" s="24"/>
    </row>
    <row r="58" spans="2:41" s="23" customFormat="1" ht="41.25" customHeight="1" thickBot="1" x14ac:dyDescent="0.3">
      <c r="C58" s="159" t="s">
        <v>44</v>
      </c>
      <c r="D58" s="160"/>
      <c r="E58" s="160"/>
      <c r="F58" s="160"/>
      <c r="G58" s="160"/>
      <c r="H58" s="160"/>
      <c r="I58" s="160"/>
      <c r="J58" s="160"/>
      <c r="K58" s="160"/>
      <c r="L58" s="160"/>
      <c r="M58" s="49"/>
      <c r="N58" s="57"/>
      <c r="O58" s="49"/>
      <c r="P58" s="63"/>
      <c r="AO58" s="24"/>
    </row>
    <row r="59" spans="2:41" s="23" customFormat="1" ht="42" customHeight="1" thickBot="1" x14ac:dyDescent="0.3">
      <c r="C59" s="159" t="s">
        <v>45</v>
      </c>
      <c r="D59" s="160"/>
      <c r="E59" s="160"/>
      <c r="F59" s="160"/>
      <c r="G59" s="160"/>
      <c r="H59" s="160"/>
      <c r="I59" s="160"/>
      <c r="J59" s="160"/>
      <c r="K59" s="160"/>
      <c r="L59" s="160"/>
      <c r="M59" s="49"/>
      <c r="N59" s="56"/>
      <c r="O59" s="49"/>
      <c r="P59" s="63"/>
      <c r="AO59" s="24"/>
    </row>
    <row r="60" spans="2:41" s="23" customFormat="1" ht="30" hidden="1" customHeight="1" x14ac:dyDescent="0.25">
      <c r="C60" s="163" t="s">
        <v>40</v>
      </c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5"/>
      <c r="AO60" s="24"/>
    </row>
    <row r="61" spans="2:41" s="23" customFormat="1" ht="26.25" hidden="1" customHeight="1" x14ac:dyDescent="0.25">
      <c r="C61" s="167" t="s">
        <v>25</v>
      </c>
      <c r="D61" s="168"/>
      <c r="E61" s="168"/>
      <c r="F61" s="168"/>
      <c r="G61" s="168"/>
      <c r="H61" s="168"/>
      <c r="I61" s="168"/>
      <c r="J61" s="168"/>
      <c r="K61" s="168"/>
      <c r="L61" s="168"/>
      <c r="M61" s="168"/>
      <c r="N61" s="46">
        <f>N50+P50</f>
        <v>0</v>
      </c>
      <c r="O61" s="47"/>
      <c r="P61" s="64"/>
      <c r="AO61" s="24"/>
    </row>
    <row r="62" spans="2:41" s="23" customFormat="1" ht="45" customHeight="1" x14ac:dyDescent="0.25">
      <c r="C62" s="169" t="s">
        <v>43</v>
      </c>
      <c r="D62" s="170"/>
      <c r="E62" s="170"/>
      <c r="F62" s="170"/>
      <c r="G62" s="170"/>
      <c r="H62" s="170"/>
      <c r="I62" s="170"/>
      <c r="J62" s="170"/>
      <c r="K62" s="170"/>
      <c r="L62" s="170"/>
      <c r="M62" s="170"/>
      <c r="N62" s="58">
        <f>IF(N58&gt;=U9,(MIN(N54-N58,N59)),MIN(T50,N59))</f>
        <v>0</v>
      </c>
      <c r="O62" s="113"/>
      <c r="P62" s="65"/>
      <c r="AO62" s="24"/>
    </row>
    <row r="63" spans="2:41" s="23" customFormat="1" ht="24.75" hidden="1" customHeight="1" x14ac:dyDescent="0.25">
      <c r="C63" s="171" t="s">
        <v>26</v>
      </c>
      <c r="D63" s="172"/>
      <c r="E63" s="172"/>
      <c r="F63" s="172"/>
      <c r="G63" s="172"/>
      <c r="H63" s="172"/>
      <c r="I63" s="172"/>
      <c r="J63" s="172"/>
      <c r="K63" s="172"/>
      <c r="L63" s="172"/>
      <c r="M63" s="172"/>
      <c r="N63" s="66">
        <f>SUM(N54-N62)</f>
        <v>0</v>
      </c>
      <c r="O63" s="67"/>
      <c r="P63" s="68"/>
      <c r="AO63" s="24"/>
    </row>
    <row r="64" spans="2:41" s="23" customFormat="1" ht="15.95" customHeight="1" thickBot="1" x14ac:dyDescent="0.35">
      <c r="C64" s="173" t="s">
        <v>27</v>
      </c>
      <c r="D64" s="174"/>
      <c r="E64" s="174"/>
      <c r="F64" s="174"/>
      <c r="G64" s="174"/>
      <c r="H64" s="174"/>
      <c r="I64" s="174"/>
      <c r="J64" s="174"/>
      <c r="K64" s="174"/>
      <c r="L64" s="174"/>
      <c r="M64" s="174"/>
      <c r="N64" s="69">
        <f>SUM(N63-N58)</f>
        <v>0</v>
      </c>
      <c r="O64" s="70"/>
      <c r="P64" s="71"/>
      <c r="S64" s="25" t="s">
        <v>20</v>
      </c>
      <c r="AO64" s="24"/>
    </row>
    <row r="65" spans="1:41" s="23" customFormat="1" ht="15.75" x14ac:dyDescent="0.25"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S65" s="25"/>
      <c r="W65" s="26"/>
      <c r="AI65" s="1"/>
      <c r="AO65" s="24"/>
    </row>
    <row r="66" spans="1:41" ht="15.75" x14ac:dyDescent="0.25">
      <c r="S66" s="25" t="s">
        <v>28</v>
      </c>
      <c r="AJ66" s="8"/>
    </row>
    <row r="67" spans="1:41" x14ac:dyDescent="0.25">
      <c r="AJ67" s="8"/>
    </row>
    <row r="68" spans="1:41" ht="20.25" x14ac:dyDescent="0.3">
      <c r="A68" s="27"/>
      <c r="B68" s="72" t="s">
        <v>16</v>
      </c>
      <c r="AJ68" s="8"/>
    </row>
    <row r="69" spans="1:41" ht="15.75" x14ac:dyDescent="0.25">
      <c r="A69" s="27"/>
      <c r="B69" s="161" t="s">
        <v>99</v>
      </c>
      <c r="C69" s="161"/>
      <c r="D69" s="161"/>
      <c r="E69" s="161"/>
      <c r="F69" s="161"/>
      <c r="G69" s="161"/>
      <c r="H69" s="161"/>
      <c r="I69" s="161"/>
      <c r="J69" s="161"/>
      <c r="K69" s="161"/>
      <c r="L69" s="161"/>
      <c r="M69" s="161"/>
      <c r="N69" s="161"/>
      <c r="O69" s="161"/>
      <c r="P69" s="161"/>
      <c r="AJ69" s="8"/>
    </row>
    <row r="70" spans="1:41" ht="15.75" x14ac:dyDescent="0.25">
      <c r="A70" s="27"/>
      <c r="B70" s="115" t="s">
        <v>47</v>
      </c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AJ70" s="8"/>
    </row>
    <row r="71" spans="1:41" ht="18.75" customHeight="1" x14ac:dyDescent="0.25">
      <c r="A71" s="27"/>
      <c r="B71" s="161" t="s">
        <v>100</v>
      </c>
      <c r="C71" s="161"/>
      <c r="D71" s="161"/>
      <c r="E71" s="161"/>
      <c r="F71" s="161"/>
      <c r="G71" s="161"/>
      <c r="H71" s="161"/>
      <c r="I71" s="161"/>
      <c r="J71" s="161"/>
      <c r="K71" s="161"/>
      <c r="L71" s="161"/>
      <c r="M71" s="161"/>
      <c r="N71" s="161"/>
      <c r="O71" s="161"/>
      <c r="P71" s="161"/>
      <c r="Q71" s="73"/>
      <c r="R71" s="73"/>
      <c r="S71" s="73"/>
      <c r="T71" s="73"/>
      <c r="U71" s="73"/>
      <c r="V71" s="73"/>
      <c r="AJ71" s="8"/>
    </row>
    <row r="72" spans="1:41" ht="30.75" customHeight="1" x14ac:dyDescent="0.25">
      <c r="A72" s="27"/>
      <c r="B72" s="162" t="s">
        <v>96</v>
      </c>
      <c r="C72" s="162"/>
      <c r="D72" s="162"/>
      <c r="E72" s="162"/>
      <c r="F72" s="162"/>
      <c r="G72" s="162"/>
      <c r="H72" s="162"/>
      <c r="I72" s="162"/>
      <c r="J72" s="162"/>
      <c r="K72" s="162"/>
      <c r="L72" s="162"/>
      <c r="M72" s="162"/>
      <c r="N72" s="162"/>
      <c r="O72" s="162"/>
      <c r="P72" s="162"/>
      <c r="Q72" s="162"/>
      <c r="R72" s="162"/>
      <c r="S72" s="162"/>
      <c r="T72" s="162"/>
      <c r="U72" s="162"/>
      <c r="V72" s="162"/>
      <c r="AJ72" s="8"/>
    </row>
    <row r="73" spans="1:41" ht="29.25" hidden="1" customHeight="1" x14ac:dyDescent="0.25">
      <c r="A73" s="27"/>
      <c r="B73" s="166" t="s">
        <v>46</v>
      </c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  <c r="N73" s="166"/>
      <c r="O73" s="166"/>
      <c r="P73" s="166"/>
      <c r="Q73" s="166"/>
      <c r="R73" s="166"/>
      <c r="S73" s="166"/>
      <c r="T73" s="166"/>
      <c r="U73" s="166"/>
      <c r="V73" s="166"/>
      <c r="AJ73" s="8"/>
    </row>
    <row r="74" spans="1:41" ht="22.5" customHeight="1" x14ac:dyDescent="0.25">
      <c r="B74" s="162" t="s">
        <v>97</v>
      </c>
      <c r="C74" s="162"/>
      <c r="D74" s="162"/>
      <c r="E74" s="162"/>
      <c r="F74" s="162"/>
      <c r="G74" s="162"/>
      <c r="H74" s="162"/>
      <c r="I74" s="162"/>
      <c r="J74" s="162"/>
      <c r="K74" s="162"/>
      <c r="L74" s="162"/>
      <c r="M74" s="162"/>
      <c r="N74" s="162"/>
      <c r="O74" s="162"/>
      <c r="P74" s="162"/>
      <c r="Q74" s="25"/>
      <c r="R74" s="25"/>
      <c r="S74" s="25"/>
      <c r="T74" s="25"/>
      <c r="U74" s="25"/>
      <c r="V74" s="25"/>
      <c r="AJ74" s="8"/>
    </row>
    <row r="75" spans="1:41" ht="26.25" customHeight="1" x14ac:dyDescent="0.25">
      <c r="B75" s="162" t="s">
        <v>98</v>
      </c>
      <c r="C75" s="162"/>
      <c r="D75" s="162"/>
      <c r="E75" s="162"/>
      <c r="F75" s="162"/>
      <c r="G75" s="162"/>
      <c r="H75" s="162"/>
      <c r="I75" s="162"/>
      <c r="J75" s="162"/>
      <c r="K75" s="162"/>
      <c r="L75" s="162"/>
      <c r="M75" s="162"/>
      <c r="N75" s="162"/>
      <c r="O75" s="162"/>
      <c r="P75" s="162"/>
      <c r="Q75" s="25"/>
      <c r="R75" s="25"/>
      <c r="S75" s="25"/>
      <c r="T75" s="25"/>
      <c r="U75" s="25"/>
      <c r="V75" s="25"/>
      <c r="AJ75" s="8"/>
    </row>
    <row r="76" spans="1:41" x14ac:dyDescent="0.25">
      <c r="AJ76" s="8"/>
    </row>
    <row r="77" spans="1:41" x14ac:dyDescent="0.25">
      <c r="AJ77" s="8"/>
    </row>
    <row r="78" spans="1:41" x14ac:dyDescent="0.25">
      <c r="AJ78" s="8"/>
    </row>
    <row r="103" spans="7:22" ht="48" hidden="1" customHeight="1" x14ac:dyDescent="0.25">
      <c r="G103" s="1" t="s">
        <v>59</v>
      </c>
      <c r="K103" s="3" t="s">
        <v>59</v>
      </c>
      <c r="M103" s="1" t="s">
        <v>59</v>
      </c>
      <c r="P103" s="1" t="s">
        <v>59</v>
      </c>
      <c r="R103" s="3" t="s">
        <v>59</v>
      </c>
      <c r="T103" s="1" t="s">
        <v>59</v>
      </c>
      <c r="V103" s="1" t="s">
        <v>91</v>
      </c>
    </row>
    <row r="104" spans="7:22" ht="107.25" hidden="1" customHeight="1" x14ac:dyDescent="0.25">
      <c r="G104" s="3" t="s">
        <v>54</v>
      </c>
      <c r="K104" s="3" t="s">
        <v>61</v>
      </c>
      <c r="M104" s="1" t="s">
        <v>63</v>
      </c>
      <c r="P104" s="3" t="s">
        <v>65</v>
      </c>
      <c r="R104" s="3" t="s">
        <v>65</v>
      </c>
      <c r="T104" s="3" t="s">
        <v>65</v>
      </c>
      <c r="V104" s="3" t="s">
        <v>92</v>
      </c>
    </row>
    <row r="105" spans="7:22" ht="135" hidden="1" x14ac:dyDescent="0.25">
      <c r="G105" s="3" t="s">
        <v>55</v>
      </c>
      <c r="K105" s="3" t="s">
        <v>21</v>
      </c>
      <c r="M105" s="1" t="s">
        <v>64</v>
      </c>
      <c r="P105" s="3" t="s">
        <v>66</v>
      </c>
      <c r="R105" s="3" t="s">
        <v>66</v>
      </c>
      <c r="T105" s="3" t="s">
        <v>66</v>
      </c>
      <c r="V105" s="3" t="s">
        <v>93</v>
      </c>
    </row>
    <row r="106" spans="7:22" ht="105" hidden="1" x14ac:dyDescent="0.25">
      <c r="G106" s="3" t="s">
        <v>56</v>
      </c>
      <c r="P106" s="3" t="s">
        <v>67</v>
      </c>
      <c r="R106" s="3" t="s">
        <v>67</v>
      </c>
      <c r="T106" s="3" t="s">
        <v>67</v>
      </c>
      <c r="V106" s="1" t="s">
        <v>94</v>
      </c>
    </row>
    <row r="107" spans="7:22" ht="135" hidden="1" x14ac:dyDescent="0.25">
      <c r="G107" s="3" t="s">
        <v>57</v>
      </c>
      <c r="P107" s="3" t="s">
        <v>68</v>
      </c>
      <c r="R107" s="3" t="s">
        <v>68</v>
      </c>
      <c r="T107" s="3" t="s">
        <v>68</v>
      </c>
    </row>
    <row r="108" spans="7:22" ht="90" hidden="1" x14ac:dyDescent="0.25">
      <c r="G108" s="3" t="s">
        <v>58</v>
      </c>
      <c r="P108" s="3" t="s">
        <v>69</v>
      </c>
      <c r="R108" s="3" t="s">
        <v>69</v>
      </c>
      <c r="T108" s="3" t="s">
        <v>69</v>
      </c>
    </row>
    <row r="109" spans="7:22" ht="60.75" hidden="1" customHeight="1" x14ac:dyDescent="0.25">
      <c r="G109" s="1" t="s">
        <v>53</v>
      </c>
      <c r="P109" s="3" t="s">
        <v>70</v>
      </c>
      <c r="R109" s="3" t="s">
        <v>82</v>
      </c>
      <c r="T109" s="3" t="s">
        <v>82</v>
      </c>
    </row>
    <row r="110" spans="7:22" ht="90.75" hidden="1" customHeight="1" x14ac:dyDescent="0.25">
      <c r="P110" s="3" t="s">
        <v>71</v>
      </c>
      <c r="R110" s="3" t="s">
        <v>83</v>
      </c>
      <c r="T110" s="3" t="s">
        <v>83</v>
      </c>
    </row>
    <row r="111" spans="7:22" ht="126" hidden="1" customHeight="1" x14ac:dyDescent="0.25">
      <c r="P111" s="3" t="s">
        <v>72</v>
      </c>
      <c r="R111" s="3" t="s">
        <v>84</v>
      </c>
      <c r="T111" s="3" t="s">
        <v>84</v>
      </c>
    </row>
    <row r="112" spans="7:22" ht="58.5" hidden="1" customHeight="1" x14ac:dyDescent="0.25">
      <c r="P112" s="3" t="s">
        <v>73</v>
      </c>
      <c r="R112" s="3" t="s">
        <v>70</v>
      </c>
      <c r="T112" s="3" t="s">
        <v>70</v>
      </c>
    </row>
    <row r="113" spans="16:20" ht="51" hidden="1" customHeight="1" x14ac:dyDescent="0.25">
      <c r="P113" s="3" t="s">
        <v>74</v>
      </c>
      <c r="R113" s="3" t="s">
        <v>85</v>
      </c>
      <c r="T113" s="3" t="s">
        <v>85</v>
      </c>
    </row>
    <row r="114" spans="16:20" ht="64.5" hidden="1" customHeight="1" x14ac:dyDescent="0.25">
      <c r="P114" s="3" t="s">
        <v>75</v>
      </c>
      <c r="R114" s="3" t="s">
        <v>72</v>
      </c>
      <c r="T114" s="3" t="s">
        <v>72</v>
      </c>
    </row>
    <row r="115" spans="16:20" ht="43.5" hidden="1" customHeight="1" x14ac:dyDescent="0.25">
      <c r="P115" s="3" t="s">
        <v>76</v>
      </c>
      <c r="R115" s="3" t="s">
        <v>73</v>
      </c>
      <c r="T115" s="3" t="s">
        <v>73</v>
      </c>
    </row>
    <row r="116" spans="16:20" ht="50.25" hidden="1" customHeight="1" x14ac:dyDescent="0.25">
      <c r="P116" s="3" t="s">
        <v>77</v>
      </c>
      <c r="R116" s="3" t="s">
        <v>74</v>
      </c>
      <c r="T116" s="3" t="s">
        <v>89</v>
      </c>
    </row>
    <row r="117" spans="16:20" ht="81.75" hidden="1" customHeight="1" x14ac:dyDescent="0.25">
      <c r="P117" s="3" t="s">
        <v>78</v>
      </c>
      <c r="R117" s="3" t="s">
        <v>75</v>
      </c>
      <c r="T117" s="3" t="s">
        <v>74</v>
      </c>
    </row>
    <row r="118" spans="16:20" ht="179.25" hidden="1" customHeight="1" x14ac:dyDescent="0.25">
      <c r="P118" s="3" t="s">
        <v>79</v>
      </c>
      <c r="R118" s="3" t="s">
        <v>86</v>
      </c>
      <c r="T118" s="3" t="s">
        <v>75</v>
      </c>
    </row>
    <row r="119" spans="16:20" ht="63" hidden="1" customHeight="1" x14ac:dyDescent="0.25">
      <c r="P119" s="3" t="s">
        <v>80</v>
      </c>
      <c r="R119" s="3" t="s">
        <v>76</v>
      </c>
      <c r="T119" s="3" t="s">
        <v>86</v>
      </c>
    </row>
    <row r="120" spans="16:20" ht="96" hidden="1" customHeight="1" x14ac:dyDescent="0.25">
      <c r="P120" s="3" t="s">
        <v>81</v>
      </c>
      <c r="R120" s="3" t="s">
        <v>77</v>
      </c>
      <c r="T120" s="3" t="s">
        <v>76</v>
      </c>
    </row>
    <row r="121" spans="16:20" ht="79.5" hidden="1" customHeight="1" x14ac:dyDescent="0.25">
      <c r="P121" s="3"/>
      <c r="R121" s="3" t="s">
        <v>78</v>
      </c>
      <c r="T121" s="3" t="s">
        <v>77</v>
      </c>
    </row>
    <row r="122" spans="16:20" ht="213.75" hidden="1" customHeight="1" x14ac:dyDescent="0.25">
      <c r="P122" s="3"/>
      <c r="R122" s="3" t="s">
        <v>79</v>
      </c>
      <c r="T122" s="3" t="s">
        <v>78</v>
      </c>
    </row>
    <row r="123" spans="16:20" ht="227.25" hidden="1" customHeight="1" x14ac:dyDescent="0.25">
      <c r="P123" s="3"/>
      <c r="R123" s="3" t="s">
        <v>80</v>
      </c>
      <c r="T123" s="3" t="s">
        <v>79</v>
      </c>
    </row>
    <row r="124" spans="16:20" ht="177.75" hidden="1" customHeight="1" x14ac:dyDescent="0.25">
      <c r="P124" s="3"/>
      <c r="R124" s="3" t="s">
        <v>81</v>
      </c>
      <c r="T124" s="3" t="s">
        <v>80</v>
      </c>
    </row>
    <row r="125" spans="16:20" ht="227.25" hidden="1" customHeight="1" x14ac:dyDescent="0.25">
      <c r="P125" s="3"/>
      <c r="R125" s="3"/>
      <c r="T125" s="3" t="s">
        <v>81</v>
      </c>
    </row>
    <row r="126" spans="16:20" ht="49.5" hidden="1" customHeight="1" x14ac:dyDescent="0.25">
      <c r="P126" s="3"/>
      <c r="R126" s="3"/>
      <c r="T126" s="3"/>
    </row>
    <row r="127" spans="16:20" ht="84" hidden="1" customHeight="1" x14ac:dyDescent="0.25">
      <c r="P127" s="3"/>
      <c r="R127" s="3"/>
      <c r="T127" s="3"/>
    </row>
    <row r="128" spans="16:20" hidden="1" x14ac:dyDescent="0.25">
      <c r="P128" s="3"/>
      <c r="R128" s="3"/>
      <c r="T128" s="3"/>
    </row>
    <row r="129" spans="16:20" hidden="1" x14ac:dyDescent="0.25">
      <c r="P129" s="3"/>
      <c r="R129" s="3"/>
      <c r="T129" s="3"/>
    </row>
    <row r="130" spans="16:20" hidden="1" x14ac:dyDescent="0.25">
      <c r="P130" s="3"/>
      <c r="R130" s="3"/>
      <c r="T130" s="3"/>
    </row>
    <row r="131" spans="16:20" hidden="1" x14ac:dyDescent="0.25">
      <c r="P131" s="3"/>
      <c r="R131" s="3"/>
      <c r="T131" s="3"/>
    </row>
    <row r="132" spans="16:20" hidden="1" x14ac:dyDescent="0.25">
      <c r="P132" s="3"/>
      <c r="R132" s="3"/>
      <c r="T132" s="3"/>
    </row>
    <row r="133" spans="16:20" hidden="1" x14ac:dyDescent="0.25">
      <c r="P133" s="3"/>
      <c r="R133" s="3"/>
      <c r="T133" s="3"/>
    </row>
    <row r="134" spans="16:20" hidden="1" x14ac:dyDescent="0.25">
      <c r="P134" s="3"/>
      <c r="R134" s="3"/>
      <c r="T134" s="3"/>
    </row>
    <row r="135" spans="16:20" hidden="1" x14ac:dyDescent="0.25">
      <c r="P135" s="3"/>
      <c r="R135" s="3"/>
      <c r="T135" s="3"/>
    </row>
    <row r="136" spans="16:20" hidden="1" x14ac:dyDescent="0.25">
      <c r="P136" s="3"/>
      <c r="R136" s="3"/>
      <c r="T136" s="3"/>
    </row>
    <row r="137" spans="16:20" hidden="1" x14ac:dyDescent="0.25">
      <c r="P137" s="3"/>
      <c r="R137" s="3"/>
      <c r="T137" s="3"/>
    </row>
    <row r="138" spans="16:20" hidden="1" x14ac:dyDescent="0.25">
      <c r="P138" s="3"/>
      <c r="R138" s="3"/>
      <c r="T138" s="3"/>
    </row>
    <row r="139" spans="16:20" hidden="1" x14ac:dyDescent="0.25">
      <c r="P139" s="3"/>
      <c r="R139" s="3"/>
      <c r="T139" s="3"/>
    </row>
    <row r="140" spans="16:20" hidden="1" x14ac:dyDescent="0.25">
      <c r="P140" s="3"/>
      <c r="R140" s="3"/>
      <c r="T140" s="3"/>
    </row>
    <row r="141" spans="16:20" hidden="1" x14ac:dyDescent="0.25">
      <c r="P141" s="3"/>
      <c r="R141" s="3"/>
      <c r="T141" s="3"/>
    </row>
    <row r="142" spans="16:20" hidden="1" x14ac:dyDescent="0.25">
      <c r="P142" s="3"/>
      <c r="R142" s="3"/>
      <c r="T142" s="3"/>
    </row>
    <row r="143" spans="16:20" hidden="1" x14ac:dyDescent="0.25">
      <c r="P143" s="3"/>
      <c r="R143" s="3"/>
      <c r="T143" s="3"/>
    </row>
    <row r="144" spans="16:20" hidden="1" x14ac:dyDescent="0.25">
      <c r="P144" s="3"/>
      <c r="R144" s="3"/>
      <c r="T144" s="3"/>
    </row>
    <row r="145" spans="16:20" hidden="1" x14ac:dyDescent="0.25">
      <c r="P145" s="3"/>
      <c r="R145" s="3"/>
      <c r="T145" s="3"/>
    </row>
    <row r="146" spans="16:20" hidden="1" x14ac:dyDescent="0.25">
      <c r="P146" s="3"/>
      <c r="R146" s="3"/>
      <c r="T146" s="3"/>
    </row>
    <row r="147" spans="16:20" hidden="1" x14ac:dyDescent="0.25">
      <c r="P147" s="3"/>
      <c r="R147" s="3"/>
      <c r="T147" s="3"/>
    </row>
    <row r="148" spans="16:20" hidden="1" x14ac:dyDescent="0.25">
      <c r="P148" s="3"/>
      <c r="R148" s="3"/>
      <c r="T148" s="3"/>
    </row>
    <row r="149" spans="16:20" hidden="1" x14ac:dyDescent="0.25">
      <c r="P149" s="3"/>
      <c r="R149" s="3"/>
      <c r="T149" s="3"/>
    </row>
    <row r="150" spans="16:20" hidden="1" x14ac:dyDescent="0.25">
      <c r="P150" s="3"/>
      <c r="R150" s="3"/>
      <c r="T150" s="3"/>
    </row>
    <row r="151" spans="16:20" hidden="1" x14ac:dyDescent="0.25">
      <c r="P151" s="3"/>
      <c r="R151" s="3"/>
      <c r="T151" s="3"/>
    </row>
    <row r="152" spans="16:20" hidden="1" x14ac:dyDescent="0.25">
      <c r="P152" s="3"/>
      <c r="R152" s="3"/>
      <c r="T152" s="3"/>
    </row>
    <row r="153" spans="16:20" x14ac:dyDescent="0.25">
      <c r="P153" s="3"/>
      <c r="R153" s="3"/>
      <c r="T153" s="3"/>
    </row>
    <row r="154" spans="16:20" x14ac:dyDescent="0.25">
      <c r="P154" s="3"/>
      <c r="R154" s="3"/>
      <c r="T154" s="3"/>
    </row>
    <row r="155" spans="16:20" x14ac:dyDescent="0.25">
      <c r="P155" s="3"/>
      <c r="R155" s="3"/>
      <c r="T155" s="3"/>
    </row>
    <row r="156" spans="16:20" x14ac:dyDescent="0.25">
      <c r="P156" s="3"/>
      <c r="R156" s="3"/>
      <c r="T156" s="3"/>
    </row>
    <row r="157" spans="16:20" x14ac:dyDescent="0.25">
      <c r="P157" s="3"/>
      <c r="R157" s="3"/>
      <c r="T157" s="3"/>
    </row>
    <row r="158" spans="16:20" x14ac:dyDescent="0.25">
      <c r="P158" s="3"/>
      <c r="R158" s="3"/>
      <c r="T158" s="3"/>
    </row>
    <row r="159" spans="16:20" x14ac:dyDescent="0.25">
      <c r="P159" s="3"/>
      <c r="R159" s="3"/>
      <c r="T159" s="3"/>
    </row>
    <row r="160" spans="16:20" x14ac:dyDescent="0.25">
      <c r="P160" s="3"/>
      <c r="R160" s="3"/>
      <c r="T160" s="3"/>
    </row>
    <row r="161" spans="16:20" x14ac:dyDescent="0.25">
      <c r="P161" s="3"/>
      <c r="R161" s="3"/>
      <c r="T161" s="3"/>
    </row>
    <row r="162" spans="16:20" x14ac:dyDescent="0.25">
      <c r="P162" s="3"/>
      <c r="R162" s="3"/>
      <c r="T162" s="3"/>
    </row>
    <row r="163" spans="16:20" x14ac:dyDescent="0.25">
      <c r="P163" s="3"/>
      <c r="R163" s="3"/>
      <c r="T163" s="3"/>
    </row>
    <row r="164" spans="16:20" x14ac:dyDescent="0.25">
      <c r="P164" s="3"/>
      <c r="R164" s="3"/>
      <c r="T164" s="3"/>
    </row>
    <row r="165" spans="16:20" x14ac:dyDescent="0.25">
      <c r="P165" s="3"/>
      <c r="R165" s="3"/>
      <c r="T165" s="3"/>
    </row>
    <row r="166" spans="16:20" x14ac:dyDescent="0.25">
      <c r="P166" s="3"/>
      <c r="R166" s="3"/>
      <c r="T166" s="3"/>
    </row>
    <row r="167" spans="16:20" x14ac:dyDescent="0.25">
      <c r="P167" s="3"/>
      <c r="R167" s="3"/>
      <c r="T167" s="3"/>
    </row>
    <row r="168" spans="16:20" x14ac:dyDescent="0.25">
      <c r="P168" s="3"/>
      <c r="R168" s="3"/>
      <c r="T168" s="3"/>
    </row>
    <row r="169" spans="16:20" x14ac:dyDescent="0.25">
      <c r="P169" s="3"/>
      <c r="R169" s="3"/>
      <c r="T169" s="3"/>
    </row>
    <row r="170" spans="16:20" x14ac:dyDescent="0.25">
      <c r="P170" s="3"/>
      <c r="R170" s="3"/>
      <c r="T170" s="3"/>
    </row>
    <row r="171" spans="16:20" x14ac:dyDescent="0.25">
      <c r="P171" s="3"/>
      <c r="R171" s="3"/>
      <c r="T171" s="3"/>
    </row>
    <row r="172" spans="16:20" x14ac:dyDescent="0.25">
      <c r="P172" s="3"/>
      <c r="R172" s="3"/>
      <c r="T172" s="3"/>
    </row>
    <row r="173" spans="16:20" x14ac:dyDescent="0.25">
      <c r="P173" s="3"/>
      <c r="R173" s="3"/>
      <c r="T173" s="3"/>
    </row>
    <row r="174" spans="16:20" x14ac:dyDescent="0.25">
      <c r="P174" s="3"/>
      <c r="R174" s="3"/>
      <c r="T174" s="3"/>
    </row>
    <row r="175" spans="16:20" x14ac:dyDescent="0.25">
      <c r="P175" s="3"/>
      <c r="R175" s="3"/>
      <c r="T175" s="3"/>
    </row>
    <row r="176" spans="16:20" x14ac:dyDescent="0.25">
      <c r="P176" s="3"/>
      <c r="R176" s="3"/>
      <c r="T176" s="3"/>
    </row>
    <row r="177" spans="16:20" x14ac:dyDescent="0.25">
      <c r="P177" s="3"/>
      <c r="R177" s="3"/>
      <c r="T177" s="3"/>
    </row>
    <row r="178" spans="16:20" x14ac:dyDescent="0.25">
      <c r="P178" s="3"/>
      <c r="R178" s="3"/>
      <c r="T178" s="3"/>
    </row>
    <row r="179" spans="16:20" x14ac:dyDescent="0.25">
      <c r="P179" s="3"/>
      <c r="T179" s="3"/>
    </row>
    <row r="180" spans="16:20" x14ac:dyDescent="0.25">
      <c r="P180" s="3"/>
      <c r="T180" s="3"/>
    </row>
    <row r="181" spans="16:20" x14ac:dyDescent="0.25">
      <c r="P181" s="3"/>
      <c r="T181" s="3"/>
    </row>
    <row r="182" spans="16:20" x14ac:dyDescent="0.25">
      <c r="P182" s="3"/>
      <c r="T182" s="3"/>
    </row>
    <row r="183" spans="16:20" x14ac:dyDescent="0.25">
      <c r="P183" s="3"/>
      <c r="T183" s="3"/>
    </row>
    <row r="184" spans="16:20" x14ac:dyDescent="0.25">
      <c r="P184" s="3"/>
      <c r="T184" s="3"/>
    </row>
    <row r="185" spans="16:20" x14ac:dyDescent="0.25">
      <c r="P185" s="3"/>
      <c r="T185" s="3"/>
    </row>
    <row r="186" spans="16:20" x14ac:dyDescent="0.25">
      <c r="P186" s="3"/>
      <c r="T186" s="3"/>
    </row>
    <row r="187" spans="16:20" x14ac:dyDescent="0.25">
      <c r="P187" s="3"/>
      <c r="T187" s="3"/>
    </row>
    <row r="188" spans="16:20" x14ac:dyDescent="0.25">
      <c r="P188" s="3"/>
      <c r="T188" s="3"/>
    </row>
    <row r="189" spans="16:20" x14ac:dyDescent="0.25">
      <c r="P189" s="3"/>
      <c r="T189" s="3"/>
    </row>
    <row r="190" spans="16:20" x14ac:dyDescent="0.25">
      <c r="P190" s="3"/>
      <c r="T190" s="3"/>
    </row>
    <row r="191" spans="16:20" x14ac:dyDescent="0.25">
      <c r="P191" s="3"/>
      <c r="T191" s="3"/>
    </row>
    <row r="192" spans="16:20" x14ac:dyDescent="0.25">
      <c r="P192" s="3"/>
      <c r="T192" s="3"/>
    </row>
    <row r="193" spans="16:20" x14ac:dyDescent="0.25">
      <c r="P193" s="3"/>
      <c r="T193" s="3"/>
    </row>
    <row r="194" spans="16:20" x14ac:dyDescent="0.25">
      <c r="P194" s="3"/>
      <c r="T194" s="3"/>
    </row>
    <row r="195" spans="16:20" x14ac:dyDescent="0.25">
      <c r="P195" s="3"/>
      <c r="T195" s="3"/>
    </row>
    <row r="196" spans="16:20" x14ac:dyDescent="0.25">
      <c r="P196" s="3"/>
      <c r="T196" s="3"/>
    </row>
    <row r="197" spans="16:20" x14ac:dyDescent="0.25">
      <c r="P197" s="3"/>
      <c r="T197" s="3"/>
    </row>
    <row r="198" spans="16:20" x14ac:dyDescent="0.25">
      <c r="P198" s="3"/>
      <c r="T198" s="3"/>
    </row>
    <row r="199" spans="16:20" x14ac:dyDescent="0.25">
      <c r="P199" s="3"/>
      <c r="T199" s="3"/>
    </row>
    <row r="200" spans="16:20" x14ac:dyDescent="0.25">
      <c r="P200" s="3"/>
      <c r="T200" s="3"/>
    </row>
    <row r="201" spans="16:20" x14ac:dyDescent="0.25">
      <c r="P201" s="3"/>
      <c r="T201" s="3"/>
    </row>
    <row r="202" spans="16:20" x14ac:dyDescent="0.25">
      <c r="P202" s="3"/>
      <c r="T202" s="3"/>
    </row>
    <row r="203" spans="16:20" x14ac:dyDescent="0.25">
      <c r="P203" s="3"/>
      <c r="T203" s="3"/>
    </row>
    <row r="204" spans="16:20" x14ac:dyDescent="0.25">
      <c r="P204" s="3"/>
      <c r="T204" s="3"/>
    </row>
    <row r="205" spans="16:20" x14ac:dyDescent="0.25">
      <c r="P205" s="3"/>
      <c r="T205" s="3"/>
    </row>
    <row r="206" spans="16:20" x14ac:dyDescent="0.25">
      <c r="P206" s="3"/>
      <c r="T206" s="3"/>
    </row>
    <row r="207" spans="16:20" x14ac:dyDescent="0.25">
      <c r="P207" s="3"/>
      <c r="T207" s="3"/>
    </row>
    <row r="208" spans="16:20" x14ac:dyDescent="0.25">
      <c r="P208" s="3"/>
      <c r="T208" s="3"/>
    </row>
    <row r="209" spans="16:20" x14ac:dyDescent="0.25">
      <c r="P209" s="3"/>
      <c r="T209" s="3"/>
    </row>
    <row r="210" spans="16:20" x14ac:dyDescent="0.25">
      <c r="P210" s="3"/>
      <c r="T210" s="3"/>
    </row>
    <row r="211" spans="16:20" x14ac:dyDescent="0.25">
      <c r="P211" s="3"/>
      <c r="T211" s="3"/>
    </row>
    <row r="212" spans="16:20" x14ac:dyDescent="0.25">
      <c r="P212" s="3"/>
      <c r="T212" s="3"/>
    </row>
    <row r="213" spans="16:20" x14ac:dyDescent="0.25">
      <c r="P213" s="3"/>
      <c r="T213" s="3"/>
    </row>
    <row r="214" spans="16:20" x14ac:dyDescent="0.25">
      <c r="P214" s="3"/>
      <c r="T214" s="3"/>
    </row>
    <row r="215" spans="16:20" x14ac:dyDescent="0.25">
      <c r="P215" s="3"/>
      <c r="T215" s="3"/>
    </row>
    <row r="216" spans="16:20" x14ac:dyDescent="0.25">
      <c r="P216" s="3"/>
      <c r="T216" s="3"/>
    </row>
    <row r="217" spans="16:20" x14ac:dyDescent="0.25">
      <c r="P217" s="3"/>
      <c r="T217" s="3"/>
    </row>
    <row r="218" spans="16:20" x14ac:dyDescent="0.25">
      <c r="P218" s="3"/>
      <c r="T218" s="3"/>
    </row>
    <row r="219" spans="16:20" x14ac:dyDescent="0.25">
      <c r="P219" s="3"/>
      <c r="T219" s="3"/>
    </row>
    <row r="220" spans="16:20" x14ac:dyDescent="0.25">
      <c r="P220" s="3"/>
      <c r="T220" s="3"/>
    </row>
    <row r="221" spans="16:20" x14ac:dyDescent="0.25">
      <c r="P221" s="3"/>
      <c r="T221" s="3"/>
    </row>
    <row r="222" spans="16:20" x14ac:dyDescent="0.25">
      <c r="P222" s="3"/>
      <c r="T222" s="3"/>
    </row>
    <row r="223" spans="16:20" x14ac:dyDescent="0.25">
      <c r="P223" s="3"/>
      <c r="T223" s="3"/>
    </row>
    <row r="224" spans="16:20" x14ac:dyDescent="0.25">
      <c r="P224" s="3"/>
      <c r="T224" s="3"/>
    </row>
    <row r="225" spans="16:20" x14ac:dyDescent="0.25">
      <c r="P225" s="3"/>
      <c r="T225" s="3"/>
    </row>
    <row r="226" spans="16:20" x14ac:dyDescent="0.25">
      <c r="P226" s="3"/>
      <c r="T226" s="3"/>
    </row>
    <row r="227" spans="16:20" x14ac:dyDescent="0.25">
      <c r="P227" s="3"/>
      <c r="T227" s="3"/>
    </row>
    <row r="228" spans="16:20" x14ac:dyDescent="0.25">
      <c r="P228" s="3"/>
      <c r="T228" s="3"/>
    </row>
    <row r="229" spans="16:20" x14ac:dyDescent="0.25">
      <c r="P229" s="3"/>
      <c r="T229" s="3"/>
    </row>
    <row r="230" spans="16:20" x14ac:dyDescent="0.25">
      <c r="P230" s="3"/>
      <c r="T230" s="3"/>
    </row>
    <row r="231" spans="16:20" x14ac:dyDescent="0.25">
      <c r="P231" s="3"/>
      <c r="T231" s="3"/>
    </row>
    <row r="232" spans="16:20" x14ac:dyDescent="0.25">
      <c r="P232" s="3"/>
      <c r="T232" s="3"/>
    </row>
    <row r="233" spans="16:20" x14ac:dyDescent="0.25">
      <c r="P233" s="3"/>
      <c r="T233" s="3"/>
    </row>
    <row r="234" spans="16:20" x14ac:dyDescent="0.25">
      <c r="P234" s="3"/>
      <c r="T234" s="3"/>
    </row>
    <row r="235" spans="16:20" x14ac:dyDescent="0.25">
      <c r="P235" s="3"/>
      <c r="T235" s="3"/>
    </row>
    <row r="236" spans="16:20" x14ac:dyDescent="0.25">
      <c r="P236" s="3"/>
      <c r="T236" s="3"/>
    </row>
    <row r="237" spans="16:20" x14ac:dyDescent="0.25">
      <c r="P237" s="3"/>
      <c r="T237" s="3"/>
    </row>
    <row r="238" spans="16:20" x14ac:dyDescent="0.25">
      <c r="P238" s="3"/>
      <c r="T238" s="3"/>
    </row>
    <row r="239" spans="16:20" x14ac:dyDescent="0.25">
      <c r="P239" s="3"/>
      <c r="T239" s="3"/>
    </row>
    <row r="240" spans="16:20" x14ac:dyDescent="0.25">
      <c r="P240" s="3"/>
      <c r="T240" s="3"/>
    </row>
    <row r="241" spans="16:20" x14ac:dyDescent="0.25">
      <c r="P241" s="3"/>
      <c r="T241" s="3"/>
    </row>
    <row r="242" spans="16:20" x14ac:dyDescent="0.25">
      <c r="P242" s="3"/>
      <c r="T242" s="3"/>
    </row>
    <row r="243" spans="16:20" x14ac:dyDescent="0.25">
      <c r="P243" s="3"/>
      <c r="T243" s="3"/>
    </row>
    <row r="244" spans="16:20" x14ac:dyDescent="0.25">
      <c r="P244" s="3"/>
      <c r="T244" s="3"/>
    </row>
    <row r="245" spans="16:20" x14ac:dyDescent="0.25">
      <c r="P245" s="3"/>
      <c r="T245" s="3"/>
    </row>
    <row r="246" spans="16:20" x14ac:dyDescent="0.25">
      <c r="P246" s="3"/>
      <c r="T246" s="3"/>
    </row>
    <row r="247" spans="16:20" x14ac:dyDescent="0.25">
      <c r="P247" s="3"/>
      <c r="T247" s="3"/>
    </row>
    <row r="248" spans="16:20" x14ac:dyDescent="0.25">
      <c r="P248" s="3"/>
      <c r="T248" s="3"/>
    </row>
    <row r="249" spans="16:20" x14ac:dyDescent="0.25">
      <c r="P249" s="3"/>
      <c r="T249" s="3"/>
    </row>
    <row r="250" spans="16:20" x14ac:dyDescent="0.25">
      <c r="P250" s="3"/>
      <c r="T250" s="3"/>
    </row>
    <row r="251" spans="16:20" x14ac:dyDescent="0.25">
      <c r="P251" s="3"/>
      <c r="T251" s="3"/>
    </row>
    <row r="252" spans="16:20" x14ac:dyDescent="0.25">
      <c r="P252" s="3"/>
      <c r="T252" s="3"/>
    </row>
    <row r="253" spans="16:20" x14ac:dyDescent="0.25">
      <c r="P253" s="3"/>
      <c r="T253" s="3"/>
    </row>
    <row r="254" spans="16:20" x14ac:dyDescent="0.25">
      <c r="P254" s="3"/>
      <c r="T254" s="3"/>
    </row>
    <row r="255" spans="16:20" x14ac:dyDescent="0.25">
      <c r="P255" s="3"/>
      <c r="T255" s="3"/>
    </row>
    <row r="256" spans="16:20" x14ac:dyDescent="0.25">
      <c r="P256" s="3"/>
      <c r="T256" s="3"/>
    </row>
    <row r="257" spans="16:20" x14ac:dyDescent="0.25">
      <c r="P257" s="3"/>
      <c r="T257" s="3"/>
    </row>
    <row r="258" spans="16:20" x14ac:dyDescent="0.25">
      <c r="P258" s="3"/>
      <c r="T258" s="3"/>
    </row>
    <row r="259" spans="16:20" x14ac:dyDescent="0.25">
      <c r="P259" s="3"/>
      <c r="T259" s="3"/>
    </row>
    <row r="260" spans="16:20" x14ac:dyDescent="0.25">
      <c r="P260" s="3"/>
      <c r="T260" s="3"/>
    </row>
    <row r="261" spans="16:20" x14ac:dyDescent="0.25">
      <c r="P261" s="3"/>
      <c r="T261" s="3"/>
    </row>
    <row r="262" spans="16:20" x14ac:dyDescent="0.25">
      <c r="P262" s="3"/>
      <c r="T262" s="3"/>
    </row>
    <row r="263" spans="16:20" x14ac:dyDescent="0.25">
      <c r="P263" s="3"/>
      <c r="T263" s="3"/>
    </row>
    <row r="264" spans="16:20" x14ac:dyDescent="0.25">
      <c r="P264" s="3"/>
      <c r="T264" s="3"/>
    </row>
    <row r="265" spans="16:20" x14ac:dyDescent="0.25">
      <c r="P265" s="3"/>
      <c r="T265" s="3"/>
    </row>
    <row r="266" spans="16:20" x14ac:dyDescent="0.25">
      <c r="P266" s="3"/>
      <c r="T266" s="3"/>
    </row>
    <row r="267" spans="16:20" x14ac:dyDescent="0.25">
      <c r="P267" s="3"/>
      <c r="T267" s="3"/>
    </row>
    <row r="268" spans="16:20" x14ac:dyDescent="0.25">
      <c r="P268" s="3"/>
      <c r="T268" s="3"/>
    </row>
    <row r="269" spans="16:20" x14ac:dyDescent="0.25">
      <c r="P269" s="3"/>
      <c r="T269" s="3"/>
    </row>
    <row r="270" spans="16:20" x14ac:dyDescent="0.25">
      <c r="P270" s="3"/>
      <c r="T270" s="3"/>
    </row>
    <row r="271" spans="16:20" x14ac:dyDescent="0.25">
      <c r="P271" s="3"/>
      <c r="T271" s="3"/>
    </row>
    <row r="272" spans="16:20" x14ac:dyDescent="0.25">
      <c r="P272" s="3"/>
      <c r="T272" s="3"/>
    </row>
    <row r="273" spans="16:20" x14ac:dyDescent="0.25">
      <c r="P273" s="3"/>
      <c r="T273" s="3"/>
    </row>
    <row r="274" spans="16:20" x14ac:dyDescent="0.25">
      <c r="P274" s="3"/>
      <c r="T274" s="3"/>
    </row>
    <row r="275" spans="16:20" x14ac:dyDescent="0.25">
      <c r="P275" s="3"/>
      <c r="T275" s="3"/>
    </row>
    <row r="276" spans="16:20" x14ac:dyDescent="0.25">
      <c r="P276" s="3"/>
      <c r="T276" s="3"/>
    </row>
    <row r="277" spans="16:20" x14ac:dyDescent="0.25">
      <c r="P277" s="3"/>
      <c r="T277" s="3"/>
    </row>
    <row r="278" spans="16:20" x14ac:dyDescent="0.25">
      <c r="P278" s="3"/>
      <c r="T278" s="3"/>
    </row>
    <row r="279" spans="16:20" x14ac:dyDescent="0.25">
      <c r="P279" s="3"/>
      <c r="T279" s="3"/>
    </row>
    <row r="280" spans="16:20" x14ac:dyDescent="0.25">
      <c r="P280" s="3"/>
      <c r="T280" s="3"/>
    </row>
    <row r="281" spans="16:20" x14ac:dyDescent="0.25">
      <c r="P281" s="3"/>
      <c r="T281" s="3"/>
    </row>
    <row r="282" spans="16:20" x14ac:dyDescent="0.25">
      <c r="P282" s="3"/>
      <c r="T282" s="3"/>
    </row>
    <row r="283" spans="16:20" x14ac:dyDescent="0.25">
      <c r="P283" s="3"/>
      <c r="T283" s="3"/>
    </row>
    <row r="284" spans="16:20" x14ac:dyDescent="0.25">
      <c r="P284" s="3"/>
      <c r="T284" s="3"/>
    </row>
    <row r="285" spans="16:20" x14ac:dyDescent="0.25">
      <c r="P285" s="3"/>
      <c r="T285" s="3"/>
    </row>
    <row r="286" spans="16:20" x14ac:dyDescent="0.25">
      <c r="P286" s="3"/>
      <c r="T286" s="3"/>
    </row>
    <row r="287" spans="16:20" x14ac:dyDescent="0.25">
      <c r="P287" s="3"/>
      <c r="T287" s="3"/>
    </row>
    <row r="288" spans="16:20" x14ac:dyDescent="0.25">
      <c r="P288" s="3"/>
      <c r="T288" s="3"/>
    </row>
    <row r="289" spans="16:20" x14ac:dyDescent="0.25">
      <c r="P289" s="3"/>
      <c r="T289" s="3"/>
    </row>
    <row r="290" spans="16:20" x14ac:dyDescent="0.25">
      <c r="P290" s="3"/>
      <c r="T290" s="3"/>
    </row>
    <row r="291" spans="16:20" x14ac:dyDescent="0.25">
      <c r="P291" s="3"/>
      <c r="T291" s="3"/>
    </row>
    <row r="292" spans="16:20" x14ac:dyDescent="0.25">
      <c r="P292" s="3"/>
      <c r="T292" s="3"/>
    </row>
    <row r="293" spans="16:20" x14ac:dyDescent="0.25">
      <c r="P293" s="3"/>
    </row>
    <row r="294" spans="16:20" x14ac:dyDescent="0.25">
      <c r="P294" s="3"/>
    </row>
    <row r="295" spans="16:20" x14ac:dyDescent="0.25">
      <c r="P295" s="3"/>
    </row>
    <row r="296" spans="16:20" x14ac:dyDescent="0.25">
      <c r="P296" s="3"/>
    </row>
    <row r="297" spans="16:20" x14ac:dyDescent="0.25">
      <c r="P297" s="3"/>
    </row>
    <row r="298" spans="16:20" x14ac:dyDescent="0.25">
      <c r="P298" s="3"/>
    </row>
  </sheetData>
  <sheetProtection insertColumns="0" insertRows="0" deleteColumns="0" deleteRows="0"/>
  <dataConsolidate/>
  <mergeCells count="52">
    <mergeCell ref="F9:F49"/>
    <mergeCell ref="Q31:Q35"/>
    <mergeCell ref="Q37:Q41"/>
    <mergeCell ref="Q25:Q29"/>
    <mergeCell ref="B69:P69"/>
    <mergeCell ref="B36:E36"/>
    <mergeCell ref="B42:E42"/>
    <mergeCell ref="B9:E9"/>
    <mergeCell ref="B15:E15"/>
    <mergeCell ref="B20:E20"/>
    <mergeCell ref="B24:E24"/>
    <mergeCell ref="B30:E30"/>
    <mergeCell ref="C53:P53"/>
    <mergeCell ref="C54:L54"/>
    <mergeCell ref="C55:L55"/>
    <mergeCell ref="C56:L56"/>
    <mergeCell ref="U9:U48"/>
    <mergeCell ref="V9:V48"/>
    <mergeCell ref="R9:R48"/>
    <mergeCell ref="S25:S29"/>
    <mergeCell ref="T25:T29"/>
    <mergeCell ref="S31:S35"/>
    <mergeCell ref="T31:T35"/>
    <mergeCell ref="S37:S41"/>
    <mergeCell ref="T37:T41"/>
    <mergeCell ref="AH6:AN7"/>
    <mergeCell ref="S7:S8"/>
    <mergeCell ref="U7:U8"/>
    <mergeCell ref="V7:V8"/>
    <mergeCell ref="T7:T8"/>
    <mergeCell ref="B2:V2"/>
    <mergeCell ref="B3:V3"/>
    <mergeCell ref="B7:B8"/>
    <mergeCell ref="C7:E7"/>
    <mergeCell ref="F7:F8"/>
    <mergeCell ref="G7:G8"/>
    <mergeCell ref="C4:M4"/>
    <mergeCell ref="C5:M5"/>
    <mergeCell ref="H7:P7"/>
    <mergeCell ref="C58:L58"/>
    <mergeCell ref="B71:P71"/>
    <mergeCell ref="B74:P74"/>
    <mergeCell ref="B75:P75"/>
    <mergeCell ref="C57:P57"/>
    <mergeCell ref="C60:P60"/>
    <mergeCell ref="C59:L59"/>
    <mergeCell ref="B73:V73"/>
    <mergeCell ref="B72:V72"/>
    <mergeCell ref="C61:M61"/>
    <mergeCell ref="C62:M62"/>
    <mergeCell ref="C63:M63"/>
    <mergeCell ref="C64:M64"/>
  </mergeCells>
  <conditionalFormatting sqref="L10">
    <cfRule type="expression" dxfId="102" priority="136">
      <formula>$AH$10=2</formula>
    </cfRule>
  </conditionalFormatting>
  <conditionalFormatting sqref="L17">
    <cfRule type="expression" dxfId="101" priority="134">
      <formula>$AH$17=2</formula>
    </cfRule>
  </conditionalFormatting>
  <conditionalFormatting sqref="L19">
    <cfRule type="expression" dxfId="100" priority="133">
      <formula>$AH$19=2</formula>
    </cfRule>
  </conditionalFormatting>
  <conditionalFormatting sqref="L21">
    <cfRule type="expression" dxfId="99" priority="132">
      <formula>$AH$21=2</formula>
    </cfRule>
  </conditionalFormatting>
  <conditionalFormatting sqref="L22">
    <cfRule type="expression" dxfId="98" priority="131">
      <formula>$AH$22=2</formula>
    </cfRule>
  </conditionalFormatting>
  <conditionalFormatting sqref="L23">
    <cfRule type="expression" dxfId="97" priority="130">
      <formula>$AH$23=2</formula>
    </cfRule>
  </conditionalFormatting>
  <conditionalFormatting sqref="L11">
    <cfRule type="expression" dxfId="96" priority="119">
      <formula>$AH$11=2</formula>
    </cfRule>
  </conditionalFormatting>
  <conditionalFormatting sqref="J11">
    <cfRule type="expression" priority="120">
      <formula>$AH$11=1</formula>
    </cfRule>
    <cfRule type="expression" dxfId="95" priority="121">
      <formula>$AH$11=3</formula>
    </cfRule>
    <cfRule type="expression" dxfId="94" priority="122">
      <formula>$AH$11=4</formula>
    </cfRule>
  </conditionalFormatting>
  <conditionalFormatting sqref="J12">
    <cfRule type="expression" priority="116">
      <formula>$AH$12=1</formula>
    </cfRule>
    <cfRule type="expression" dxfId="93" priority="117">
      <formula>$AH$12=3</formula>
    </cfRule>
    <cfRule type="expression" dxfId="92" priority="118">
      <formula>$AH$12=4</formula>
    </cfRule>
  </conditionalFormatting>
  <conditionalFormatting sqref="L12">
    <cfRule type="expression" dxfId="91" priority="114">
      <formula>$AH$12=2</formula>
    </cfRule>
  </conditionalFormatting>
  <conditionalFormatting sqref="J13">
    <cfRule type="expression" priority="111">
      <formula>$AH$13=1</formula>
    </cfRule>
    <cfRule type="expression" dxfId="90" priority="112">
      <formula>$AH$13=3</formula>
    </cfRule>
    <cfRule type="expression" dxfId="89" priority="113">
      <formula>$AH$13=4</formula>
    </cfRule>
  </conditionalFormatting>
  <conditionalFormatting sqref="L13">
    <cfRule type="expression" dxfId="88" priority="110">
      <formula>$AH$13=2</formula>
    </cfRule>
  </conditionalFormatting>
  <conditionalFormatting sqref="J14">
    <cfRule type="expression" priority="107">
      <formula>$AH$14=1</formula>
    </cfRule>
    <cfRule type="expression" dxfId="87" priority="108">
      <formula>$AH$14=3</formula>
    </cfRule>
    <cfRule type="expression" dxfId="86" priority="109">
      <formula>$AH$14=4</formula>
    </cfRule>
  </conditionalFormatting>
  <conditionalFormatting sqref="L14">
    <cfRule type="expression" dxfId="85" priority="106">
      <formula>$AH$14=2</formula>
    </cfRule>
  </conditionalFormatting>
  <conditionalFormatting sqref="J16">
    <cfRule type="expression" priority="103">
      <formula>$AH$16=1</formula>
    </cfRule>
    <cfRule type="expression" dxfId="84" priority="104">
      <formula>$AH$16=3</formula>
    </cfRule>
    <cfRule type="expression" dxfId="83" priority="105">
      <formula>$AH$16=4</formula>
    </cfRule>
  </conditionalFormatting>
  <conditionalFormatting sqref="L16">
    <cfRule type="expression" dxfId="82" priority="102">
      <formula>$AH$16=2</formula>
    </cfRule>
  </conditionalFormatting>
  <conditionalFormatting sqref="J18">
    <cfRule type="expression" priority="99">
      <formula>$AH$18=1</formula>
    </cfRule>
    <cfRule type="expression" dxfId="81" priority="100">
      <formula>$AH$18=3</formula>
    </cfRule>
    <cfRule type="expression" dxfId="80" priority="101">
      <formula>$AH$18=4</formula>
    </cfRule>
  </conditionalFormatting>
  <conditionalFormatting sqref="L18">
    <cfRule type="expression" dxfId="79" priority="98">
      <formula>$AH$18=2</formula>
    </cfRule>
  </conditionalFormatting>
  <conditionalFormatting sqref="J21">
    <cfRule type="expression" dxfId="78" priority="183" stopIfTrue="1">
      <formula>$AH$21=4</formula>
    </cfRule>
    <cfRule type="expression" dxfId="77" priority="184">
      <formula>$AH$21=3</formula>
    </cfRule>
    <cfRule type="expression" priority="185" stopIfTrue="1">
      <formula>$AI$49=1</formula>
    </cfRule>
  </conditionalFormatting>
  <conditionalFormatting sqref="J22">
    <cfRule type="expression" dxfId="76" priority="186">
      <formula>$AH$22=4</formula>
    </cfRule>
    <cfRule type="expression" dxfId="75" priority="187">
      <formula>$AH$22=3</formula>
    </cfRule>
    <cfRule type="expression" priority="188" stopIfTrue="1">
      <formula>$AI$49=1</formula>
    </cfRule>
  </conditionalFormatting>
  <conditionalFormatting sqref="J23">
    <cfRule type="expression" dxfId="74" priority="189">
      <formula>$AH$23=4</formula>
    </cfRule>
    <cfRule type="expression" dxfId="73" priority="190">
      <formula>$AH$23=3</formula>
    </cfRule>
    <cfRule type="expression" priority="191" stopIfTrue="1">
      <formula>$AI$49=1</formula>
    </cfRule>
  </conditionalFormatting>
  <conditionalFormatting sqref="J44">
    <cfRule type="expression" priority="91">
      <formula>$AH$44=1</formula>
    </cfRule>
    <cfRule type="expression" dxfId="72" priority="92">
      <formula>$AH$44=3</formula>
    </cfRule>
    <cfRule type="expression" dxfId="71" priority="93">
      <formula>$AH$44=4</formula>
    </cfRule>
  </conditionalFormatting>
  <conditionalFormatting sqref="L44">
    <cfRule type="expression" dxfId="70" priority="90">
      <formula>$AH$44=2</formula>
    </cfRule>
  </conditionalFormatting>
  <conditionalFormatting sqref="J46">
    <cfRule type="expression" priority="87">
      <formula>$AH$46=1</formula>
    </cfRule>
    <cfRule type="expression" dxfId="69" priority="88">
      <formula>$AH$46=3</formula>
    </cfRule>
    <cfRule type="expression" dxfId="68" priority="89">
      <formula>$AH$46=4</formula>
    </cfRule>
  </conditionalFormatting>
  <conditionalFormatting sqref="J48">
    <cfRule type="expression" priority="83">
      <formula>$AH$48=1</formula>
    </cfRule>
    <cfRule type="expression" dxfId="67" priority="84">
      <formula>$AH$48=4</formula>
    </cfRule>
    <cfRule type="expression" dxfId="66" priority="85">
      <formula>$AH$48=3</formula>
    </cfRule>
  </conditionalFormatting>
  <conditionalFormatting sqref="J31">
    <cfRule type="expression" priority="80">
      <formula>$AH$31=1</formula>
    </cfRule>
    <cfRule type="expression" dxfId="65" priority="81">
      <formula>$AH$31=3</formula>
    </cfRule>
    <cfRule type="expression" dxfId="64" priority="82">
      <formula>$AH$31=4</formula>
    </cfRule>
  </conditionalFormatting>
  <conditionalFormatting sqref="L31">
    <cfRule type="expression" dxfId="63" priority="79">
      <formula>$AH$31=2</formula>
    </cfRule>
  </conditionalFormatting>
  <conditionalFormatting sqref="J32">
    <cfRule type="expression" dxfId="62" priority="76">
      <formula>$AH$32=1</formula>
    </cfRule>
    <cfRule type="expression" dxfId="61" priority="77">
      <formula>$AH$32=3</formula>
    </cfRule>
    <cfRule type="expression" dxfId="60" priority="78">
      <formula>$AH$32=4</formula>
    </cfRule>
  </conditionalFormatting>
  <conditionalFormatting sqref="L32">
    <cfRule type="expression" dxfId="59" priority="75">
      <formula>$AH$32=2</formula>
    </cfRule>
  </conditionalFormatting>
  <conditionalFormatting sqref="N64">
    <cfRule type="cellIs" dxfId="58" priority="70" operator="greaterThan">
      <formula>0</formula>
    </cfRule>
  </conditionalFormatting>
  <conditionalFormatting sqref="N62">
    <cfRule type="expression" dxfId="57" priority="68">
      <formula>N58&gt;0</formula>
    </cfRule>
  </conditionalFormatting>
  <conditionalFormatting sqref="J17">
    <cfRule type="expression" dxfId="56" priority="230">
      <formula>$AH$17=4</formula>
    </cfRule>
    <cfRule type="expression" dxfId="55" priority="231">
      <formula>$AH$17=3</formula>
    </cfRule>
    <cfRule type="expression" priority="232" stopIfTrue="1">
      <formula>$AI$49=1</formula>
    </cfRule>
  </conditionalFormatting>
  <conditionalFormatting sqref="J19">
    <cfRule type="expression" dxfId="54" priority="233">
      <formula>$AH$19=4</formula>
    </cfRule>
    <cfRule type="expression" dxfId="53" priority="234">
      <formula>$AH$19=3</formula>
    </cfRule>
    <cfRule type="expression" priority="235" stopIfTrue="1">
      <formula>$AI$49=1</formula>
    </cfRule>
  </conditionalFormatting>
  <conditionalFormatting sqref="J10">
    <cfRule type="expression" dxfId="52" priority="239">
      <formula>$AH$10=4</formula>
    </cfRule>
    <cfRule type="expression" dxfId="51" priority="240">
      <formula>$AH$10=3</formula>
    </cfRule>
    <cfRule type="expression" dxfId="50" priority="241" stopIfTrue="1">
      <formula>$AI$49=1</formula>
    </cfRule>
  </conditionalFormatting>
  <conditionalFormatting sqref="J26">
    <cfRule type="expression" priority="62">
      <formula>$AH$26=1</formula>
    </cfRule>
    <cfRule type="expression" dxfId="49" priority="63">
      <formula>$AH$26=4</formula>
    </cfRule>
    <cfRule type="expression" dxfId="48" priority="64">
      <formula>$AH$26=3</formula>
    </cfRule>
  </conditionalFormatting>
  <conditionalFormatting sqref="L26">
    <cfRule type="expression" dxfId="47" priority="61">
      <formula>$AH$26=2</formula>
    </cfRule>
  </conditionalFormatting>
  <conditionalFormatting sqref="J27">
    <cfRule type="expression" dxfId="46" priority="58">
      <formula>$AH$27=4</formula>
    </cfRule>
    <cfRule type="expression" dxfId="45" priority="59">
      <formula>$AH$27=3</formula>
    </cfRule>
    <cfRule type="expression" priority="60">
      <formula>$AH$27=1</formula>
    </cfRule>
  </conditionalFormatting>
  <conditionalFormatting sqref="L27">
    <cfRule type="expression" dxfId="44" priority="57">
      <formula>$AH$27=2</formula>
    </cfRule>
  </conditionalFormatting>
  <conditionalFormatting sqref="J28">
    <cfRule type="expression" dxfId="43" priority="54">
      <formula>$AH$28=4</formula>
    </cfRule>
    <cfRule type="expression" dxfId="42" priority="55">
      <formula>$AH$28=3</formula>
    </cfRule>
    <cfRule type="expression" priority="56">
      <formula>$AH$28=1</formula>
    </cfRule>
  </conditionalFormatting>
  <conditionalFormatting sqref="L28">
    <cfRule type="expression" dxfId="41" priority="53">
      <formula>$AH$28=2</formula>
    </cfRule>
  </conditionalFormatting>
  <conditionalFormatting sqref="J29">
    <cfRule type="expression" dxfId="40" priority="50">
      <formula>$AH$29=4</formula>
    </cfRule>
    <cfRule type="expression" dxfId="39" priority="51">
      <formula>$AH$29=3</formula>
    </cfRule>
    <cfRule type="expression" priority="52">
      <formula>$AH$29=1</formula>
    </cfRule>
  </conditionalFormatting>
  <conditionalFormatting sqref="L29">
    <cfRule type="expression" dxfId="38" priority="49">
      <formula>$AH$29=2</formula>
    </cfRule>
  </conditionalFormatting>
  <conditionalFormatting sqref="J33">
    <cfRule type="expression" priority="72">
      <formula>$AH$33=1</formula>
    </cfRule>
    <cfRule type="expression" dxfId="37" priority="73">
      <formula>$AH$33=3</formula>
    </cfRule>
    <cfRule type="expression" dxfId="36" priority="74">
      <formula>$AH$33=4</formula>
    </cfRule>
  </conditionalFormatting>
  <conditionalFormatting sqref="J34">
    <cfRule type="expression" dxfId="35" priority="46">
      <formula>$AH$34=4</formula>
    </cfRule>
    <cfRule type="expression" dxfId="34" priority="47">
      <formula>$AH$34=3</formula>
    </cfRule>
    <cfRule type="expression" priority="48">
      <formula>$AH$34=1</formula>
    </cfRule>
  </conditionalFormatting>
  <conditionalFormatting sqref="L34">
    <cfRule type="expression" dxfId="33" priority="45">
      <formula>$AH$34=2</formula>
    </cfRule>
  </conditionalFormatting>
  <conditionalFormatting sqref="J35">
    <cfRule type="expression" dxfId="32" priority="42">
      <formula>$AH$35=4</formula>
    </cfRule>
    <cfRule type="expression" dxfId="31" priority="43">
      <formula>$AH$35=3</formula>
    </cfRule>
    <cfRule type="expression" priority="44">
      <formula>$AH$35=1</formula>
    </cfRule>
  </conditionalFormatting>
  <conditionalFormatting sqref="L35">
    <cfRule type="expression" dxfId="30" priority="41">
      <formula>$AH$35=2</formula>
    </cfRule>
  </conditionalFormatting>
  <conditionalFormatting sqref="J37">
    <cfRule type="expression" dxfId="29" priority="38">
      <formula>$AH$37=4</formula>
    </cfRule>
    <cfRule type="expression" dxfId="28" priority="39">
      <formula>$AH$37=3</formula>
    </cfRule>
    <cfRule type="expression" priority="40">
      <formula>$AH$37=1</formula>
    </cfRule>
  </conditionalFormatting>
  <conditionalFormatting sqref="L37">
    <cfRule type="expression" dxfId="27" priority="37">
      <formula>$AH$37=2</formula>
    </cfRule>
  </conditionalFormatting>
  <conditionalFormatting sqref="J38">
    <cfRule type="expression" dxfId="26" priority="34">
      <formula>$AH$38=4</formula>
    </cfRule>
    <cfRule type="expression" dxfId="25" priority="35">
      <formula>$AH$38=3</formula>
    </cfRule>
    <cfRule type="expression" priority="36">
      <formula>$AH$38=1</formula>
    </cfRule>
  </conditionalFormatting>
  <conditionalFormatting sqref="L38">
    <cfRule type="expression" dxfId="24" priority="33">
      <formula>$AH$38=2</formula>
    </cfRule>
  </conditionalFormatting>
  <conditionalFormatting sqref="J39">
    <cfRule type="expression" dxfId="23" priority="30">
      <formula>$AH$39=4</formula>
    </cfRule>
    <cfRule type="expression" dxfId="22" priority="31">
      <formula>$AH$39=3</formula>
    </cfRule>
    <cfRule type="expression" priority="32">
      <formula>$AH$39=1</formula>
    </cfRule>
  </conditionalFormatting>
  <conditionalFormatting sqref="L39">
    <cfRule type="expression" dxfId="21" priority="29">
      <formula>$AH$39=2</formula>
    </cfRule>
  </conditionalFormatting>
  <conditionalFormatting sqref="J40">
    <cfRule type="expression" dxfId="20" priority="26">
      <formula>$AH$40=4</formula>
    </cfRule>
    <cfRule type="expression" dxfId="19" priority="27">
      <formula>$AH$40=3</formula>
    </cfRule>
    <cfRule type="expression" priority="28">
      <formula>$AH$40=1</formula>
    </cfRule>
  </conditionalFormatting>
  <conditionalFormatting sqref="L40">
    <cfRule type="expression" dxfId="18" priority="25">
      <formula>$AH$40=2</formula>
    </cfRule>
  </conditionalFormatting>
  <conditionalFormatting sqref="J41">
    <cfRule type="expression" dxfId="17" priority="22">
      <formula>$AH$41=4</formula>
    </cfRule>
    <cfRule type="expression" dxfId="16" priority="23">
      <formula>$AH$41=3</formula>
    </cfRule>
    <cfRule type="expression" priority="24">
      <formula>$AH$41=1</formula>
    </cfRule>
  </conditionalFormatting>
  <conditionalFormatting sqref="L41">
    <cfRule type="expression" dxfId="15" priority="21">
      <formula>$AH$41=2</formula>
    </cfRule>
  </conditionalFormatting>
  <conditionalFormatting sqref="J25">
    <cfRule type="expression" dxfId="14" priority="18">
      <formula>$AH$25=4</formula>
    </cfRule>
    <cfRule type="expression" dxfId="13" priority="19">
      <formula>$AH$25=3</formula>
    </cfRule>
    <cfRule type="expression" priority="20">
      <formula>$AH$25=1</formula>
    </cfRule>
  </conditionalFormatting>
  <conditionalFormatting sqref="L25">
    <cfRule type="expression" dxfId="12" priority="17">
      <formula>$AH$25=2</formula>
    </cfRule>
  </conditionalFormatting>
  <conditionalFormatting sqref="J43">
    <cfRule type="expression" dxfId="11" priority="14">
      <formula>$AH$43=4</formula>
    </cfRule>
    <cfRule type="expression" dxfId="10" priority="15">
      <formula>$AH$43=3</formula>
    </cfRule>
    <cfRule type="expression" priority="16">
      <formula>$AH$43=1</formula>
    </cfRule>
  </conditionalFormatting>
  <conditionalFormatting sqref="L43">
    <cfRule type="expression" dxfId="9" priority="13">
      <formula>$AH$43=2</formula>
    </cfRule>
  </conditionalFormatting>
  <conditionalFormatting sqref="J45">
    <cfRule type="expression" dxfId="8" priority="10">
      <formula>$AH$45=4</formula>
    </cfRule>
    <cfRule type="expression" dxfId="7" priority="11">
      <formula>$AH$45=3</formula>
    </cfRule>
    <cfRule type="expression" priority="12">
      <formula>$AH$45=1</formula>
    </cfRule>
  </conditionalFormatting>
  <conditionalFormatting sqref="L45">
    <cfRule type="expression" dxfId="6" priority="9">
      <formula>$AH$45=2</formula>
    </cfRule>
  </conditionalFormatting>
  <conditionalFormatting sqref="L46">
    <cfRule type="expression" dxfId="5" priority="8">
      <formula>$AH$46=2</formula>
    </cfRule>
  </conditionalFormatting>
  <conditionalFormatting sqref="J47">
    <cfRule type="expression" dxfId="4" priority="5">
      <formula>$AH$47=4</formula>
    </cfRule>
    <cfRule type="expression" dxfId="3" priority="6">
      <formula>$AH$47=3</formula>
    </cfRule>
    <cfRule type="expression" priority="7">
      <formula>$AH$47=1</formula>
    </cfRule>
  </conditionalFormatting>
  <conditionalFormatting sqref="L47">
    <cfRule type="expression" dxfId="2" priority="4">
      <formula>$AH$47=2</formula>
    </cfRule>
  </conditionalFormatting>
  <conditionalFormatting sqref="L48">
    <cfRule type="expression" dxfId="1" priority="3">
      <formula>$AH$48=2</formula>
    </cfRule>
  </conditionalFormatting>
  <conditionalFormatting sqref="L33">
    <cfRule type="expression" dxfId="0" priority="1">
      <formula>$AH$33=2</formula>
    </cfRule>
  </conditionalFormatting>
  <dataValidations count="7">
    <dataValidation type="list" allowBlank="1" showInputMessage="1" showErrorMessage="1" sqref="B10:B14">
      <formula1>$G$103:$G$109</formula1>
    </dataValidation>
    <dataValidation type="list" allowBlank="1" showInputMessage="1" showErrorMessage="1" sqref="B16:B19">
      <formula1>$K$103:$K$105</formula1>
    </dataValidation>
    <dataValidation type="list" allowBlank="1" showInputMessage="1" showErrorMessage="1" sqref="B21:B23">
      <formula1>$M$103:$M$105</formula1>
    </dataValidation>
    <dataValidation type="list" allowBlank="1" showInputMessage="1" showErrorMessage="1" sqref="B25:B29">
      <formula1>$P$103:$P$120</formula1>
    </dataValidation>
    <dataValidation type="list" allowBlank="1" showInputMessage="1" showErrorMessage="1" sqref="B31:B35">
      <formula1>$R$103:$R$124</formula1>
    </dataValidation>
    <dataValidation type="list" allowBlank="1" showInputMessage="1" showErrorMessage="1" sqref="B37:B41">
      <formula1>$T$103:$T$125</formula1>
    </dataValidation>
    <dataValidation type="list" allowBlank="1" showInputMessage="1" showErrorMessage="1" sqref="B43:B48">
      <formula1>$V$103:$V$106</formula1>
    </dataValidation>
  </dataValidations>
  <pageMargins left="0.7" right="0.7" top="0.75" bottom="0.75" header="0.3" footer="0.3"/>
  <pageSetup paperSize="9" scale="35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Option Button 3">
              <controlPr defaultSize="0" autoFill="0" autoLine="0" autoPict="0">
                <anchor moveWithCells="1">
                  <from>
                    <xdr:col>5</xdr:col>
                    <xdr:colOff>0</xdr:colOff>
                    <xdr:row>9</xdr:row>
                    <xdr:rowOff>114300</xdr:rowOff>
                  </from>
                  <to>
                    <xdr:col>5</xdr:col>
                    <xdr:colOff>438150</xdr:colOff>
                    <xdr:row>9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Option Button 4">
              <controlPr defaultSize="0" autoFill="0" autoLine="0" autoPict="0">
                <anchor moveWithCells="1">
                  <from>
                    <xdr:col>5</xdr:col>
                    <xdr:colOff>514350</xdr:colOff>
                    <xdr:row>9</xdr:row>
                    <xdr:rowOff>95250</xdr:rowOff>
                  </from>
                  <to>
                    <xdr:col>5</xdr:col>
                    <xdr:colOff>923925</xdr:colOff>
                    <xdr:row>9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Drop Down 7">
              <controlPr defaultSize="0" autoLine="0" autoPict="0">
                <anchor moveWithCells="1">
                  <from>
                    <xdr:col>6</xdr:col>
                    <xdr:colOff>19050</xdr:colOff>
                    <xdr:row>9</xdr:row>
                    <xdr:rowOff>19050</xdr:rowOff>
                  </from>
                  <to>
                    <xdr:col>6</xdr:col>
                    <xdr:colOff>1133475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7" name="Drop Down 49">
              <controlPr defaultSize="0" autoLine="0" autoPict="0">
                <anchor moveWithCells="1">
                  <from>
                    <xdr:col>6</xdr:col>
                    <xdr:colOff>19050</xdr:colOff>
                    <xdr:row>16</xdr:row>
                    <xdr:rowOff>9525</xdr:rowOff>
                  </from>
                  <to>
                    <xdr:col>6</xdr:col>
                    <xdr:colOff>1133475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8" name="Drop Down 50">
              <controlPr defaultSize="0" autoLine="0" autoPict="0">
                <anchor moveWithCells="1">
                  <from>
                    <xdr:col>6</xdr:col>
                    <xdr:colOff>19050</xdr:colOff>
                    <xdr:row>18</xdr:row>
                    <xdr:rowOff>9525</xdr:rowOff>
                  </from>
                  <to>
                    <xdr:col>6</xdr:col>
                    <xdr:colOff>1133475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9" name="Drop Down 51">
              <controlPr defaultSize="0" autoLine="0" autoPict="0">
                <anchor moveWithCells="1">
                  <from>
                    <xdr:col>6</xdr:col>
                    <xdr:colOff>9525</xdr:colOff>
                    <xdr:row>20</xdr:row>
                    <xdr:rowOff>9525</xdr:rowOff>
                  </from>
                  <to>
                    <xdr:col>6</xdr:col>
                    <xdr:colOff>1133475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0" name="Drop Down 53">
              <controlPr defaultSize="0" autoLine="0" autoPict="0">
                <anchor moveWithCells="1">
                  <from>
                    <xdr:col>6</xdr:col>
                    <xdr:colOff>9525</xdr:colOff>
                    <xdr:row>21</xdr:row>
                    <xdr:rowOff>9525</xdr:rowOff>
                  </from>
                  <to>
                    <xdr:col>6</xdr:col>
                    <xdr:colOff>1133475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1" name="Drop Down 54">
              <controlPr defaultSize="0" autoLine="0" autoPict="0">
                <anchor moveWithCells="1">
                  <from>
                    <xdr:col>6</xdr:col>
                    <xdr:colOff>9525</xdr:colOff>
                    <xdr:row>22</xdr:row>
                    <xdr:rowOff>9525</xdr:rowOff>
                  </from>
                  <to>
                    <xdr:col>6</xdr:col>
                    <xdr:colOff>1133475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2" name="Drop Down 55">
              <controlPr defaultSize="0" autoLine="0" autoPict="0">
                <anchor moveWithCells="1">
                  <from>
                    <xdr:col>6</xdr:col>
                    <xdr:colOff>9525</xdr:colOff>
                    <xdr:row>24</xdr:row>
                    <xdr:rowOff>123825</xdr:rowOff>
                  </from>
                  <to>
                    <xdr:col>6</xdr:col>
                    <xdr:colOff>1123950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3" name="Drop Down 74">
              <controlPr defaultSize="0" autoLine="0" autoPict="0">
                <anchor moveWithCells="1">
                  <from>
                    <xdr:col>6</xdr:col>
                    <xdr:colOff>19050</xdr:colOff>
                    <xdr:row>47</xdr:row>
                    <xdr:rowOff>9525</xdr:rowOff>
                  </from>
                  <to>
                    <xdr:col>6</xdr:col>
                    <xdr:colOff>1133475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4" name="Drop Down 76">
              <controlPr defaultSize="0" autoLine="0" autoPict="0">
                <anchor moveWithCells="1">
                  <from>
                    <xdr:col>6</xdr:col>
                    <xdr:colOff>19050</xdr:colOff>
                    <xdr:row>44</xdr:row>
                    <xdr:rowOff>19050</xdr:rowOff>
                  </from>
                  <to>
                    <xdr:col>6</xdr:col>
                    <xdr:colOff>1133475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5" name="Drop Down 77">
              <controlPr defaultSize="0" autoLine="0" autoPict="0">
                <anchor moveWithCells="1">
                  <from>
                    <xdr:col>6</xdr:col>
                    <xdr:colOff>19050</xdr:colOff>
                    <xdr:row>46</xdr:row>
                    <xdr:rowOff>19050</xdr:rowOff>
                  </from>
                  <to>
                    <xdr:col>6</xdr:col>
                    <xdr:colOff>1133475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6" name="Drop Down 81">
              <controlPr defaultSize="0" autoLine="0" autoPict="0">
                <anchor moveWithCells="1">
                  <from>
                    <xdr:col>6</xdr:col>
                    <xdr:colOff>19050</xdr:colOff>
                    <xdr:row>10</xdr:row>
                    <xdr:rowOff>19050</xdr:rowOff>
                  </from>
                  <to>
                    <xdr:col>6</xdr:col>
                    <xdr:colOff>1133475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7" name="Drop Down 82">
              <controlPr defaultSize="0" autoLine="0" autoPict="0">
                <anchor moveWithCells="1">
                  <from>
                    <xdr:col>6</xdr:col>
                    <xdr:colOff>19050</xdr:colOff>
                    <xdr:row>11</xdr:row>
                    <xdr:rowOff>19050</xdr:rowOff>
                  </from>
                  <to>
                    <xdr:col>6</xdr:col>
                    <xdr:colOff>1133475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8" name="Drop Down 83">
              <controlPr defaultSize="0" autoLine="0" autoPict="0">
                <anchor moveWithCells="1">
                  <from>
                    <xdr:col>6</xdr:col>
                    <xdr:colOff>19050</xdr:colOff>
                    <xdr:row>12</xdr:row>
                    <xdr:rowOff>19050</xdr:rowOff>
                  </from>
                  <to>
                    <xdr:col>6</xdr:col>
                    <xdr:colOff>1133475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19" name="Drop Down 84">
              <controlPr defaultSize="0" autoLine="0" autoPict="0">
                <anchor moveWithCells="1">
                  <from>
                    <xdr:col>6</xdr:col>
                    <xdr:colOff>19050</xdr:colOff>
                    <xdr:row>13</xdr:row>
                    <xdr:rowOff>19050</xdr:rowOff>
                  </from>
                  <to>
                    <xdr:col>6</xdr:col>
                    <xdr:colOff>1133475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0" name="Drop Down 85">
              <controlPr defaultSize="0" autoLine="0" autoPict="0">
                <anchor moveWithCells="1">
                  <from>
                    <xdr:col>6</xdr:col>
                    <xdr:colOff>19050</xdr:colOff>
                    <xdr:row>15</xdr:row>
                    <xdr:rowOff>19050</xdr:rowOff>
                  </from>
                  <to>
                    <xdr:col>6</xdr:col>
                    <xdr:colOff>1133475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1" name="Drop Down 86">
              <controlPr defaultSize="0" autoLine="0" autoPict="0">
                <anchor moveWithCells="1">
                  <from>
                    <xdr:col>6</xdr:col>
                    <xdr:colOff>19050</xdr:colOff>
                    <xdr:row>17</xdr:row>
                    <xdr:rowOff>9525</xdr:rowOff>
                  </from>
                  <to>
                    <xdr:col>6</xdr:col>
                    <xdr:colOff>1133475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2" name="Drop Down 88">
              <controlPr defaultSize="0" autoLine="0" autoPict="0">
                <anchor moveWithCells="1">
                  <from>
                    <xdr:col>6</xdr:col>
                    <xdr:colOff>19050</xdr:colOff>
                    <xdr:row>43</xdr:row>
                    <xdr:rowOff>19050</xdr:rowOff>
                  </from>
                  <to>
                    <xdr:col>6</xdr:col>
                    <xdr:colOff>1133475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23" name="Drop Down 89">
              <controlPr defaultSize="0" autoLine="0" autoPict="0">
                <anchor moveWithCells="1">
                  <from>
                    <xdr:col>6</xdr:col>
                    <xdr:colOff>19050</xdr:colOff>
                    <xdr:row>45</xdr:row>
                    <xdr:rowOff>19050</xdr:rowOff>
                  </from>
                  <to>
                    <xdr:col>6</xdr:col>
                    <xdr:colOff>1133475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4" name="Drop Down 91">
              <controlPr defaultSize="0" autoLine="0" autoPict="0">
                <anchor moveWithCells="1">
                  <from>
                    <xdr:col>6</xdr:col>
                    <xdr:colOff>9525</xdr:colOff>
                    <xdr:row>30</xdr:row>
                    <xdr:rowOff>123825</xdr:rowOff>
                  </from>
                  <to>
                    <xdr:col>6</xdr:col>
                    <xdr:colOff>1123950</xdr:colOff>
                    <xdr:row>30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25" name="Drop Down 92">
              <controlPr defaultSize="0" autoLine="0" autoPict="0">
                <anchor moveWithCells="1">
                  <from>
                    <xdr:col>6</xdr:col>
                    <xdr:colOff>9525</xdr:colOff>
                    <xdr:row>31</xdr:row>
                    <xdr:rowOff>123825</xdr:rowOff>
                  </from>
                  <to>
                    <xdr:col>6</xdr:col>
                    <xdr:colOff>1123950</xdr:colOff>
                    <xdr:row>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26" name="Drop Down 93">
              <controlPr defaultSize="0" autoLine="0" autoPict="0">
                <anchor moveWithCells="1">
                  <from>
                    <xdr:col>6</xdr:col>
                    <xdr:colOff>9525</xdr:colOff>
                    <xdr:row>32</xdr:row>
                    <xdr:rowOff>123825</xdr:rowOff>
                  </from>
                  <to>
                    <xdr:col>6</xdr:col>
                    <xdr:colOff>1123950</xdr:colOff>
                    <xdr:row>32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27" name="Drop Down 106">
              <controlPr defaultSize="0" autoLine="0" autoPict="0">
                <anchor moveWithCells="1">
                  <from>
                    <xdr:col>6</xdr:col>
                    <xdr:colOff>9525</xdr:colOff>
                    <xdr:row>33</xdr:row>
                    <xdr:rowOff>123825</xdr:rowOff>
                  </from>
                  <to>
                    <xdr:col>6</xdr:col>
                    <xdr:colOff>1123950</xdr:colOff>
                    <xdr:row>33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28" name="Drop Down 107">
              <controlPr defaultSize="0" autoLine="0" autoPict="0">
                <anchor moveWithCells="1">
                  <from>
                    <xdr:col>6</xdr:col>
                    <xdr:colOff>9525</xdr:colOff>
                    <xdr:row>34</xdr:row>
                    <xdr:rowOff>123825</xdr:rowOff>
                  </from>
                  <to>
                    <xdr:col>6</xdr:col>
                    <xdr:colOff>1123950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29" name="Drop Down 108">
              <controlPr defaultSize="0" autoLine="0" autoPict="0">
                <anchor moveWithCells="1">
                  <from>
                    <xdr:col>6</xdr:col>
                    <xdr:colOff>9525</xdr:colOff>
                    <xdr:row>36</xdr:row>
                    <xdr:rowOff>123825</xdr:rowOff>
                  </from>
                  <to>
                    <xdr:col>6</xdr:col>
                    <xdr:colOff>1123950</xdr:colOff>
                    <xdr:row>36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30" name="Drop Down 109">
              <controlPr defaultSize="0" autoLine="0" autoPict="0">
                <anchor moveWithCells="1">
                  <from>
                    <xdr:col>6</xdr:col>
                    <xdr:colOff>9525</xdr:colOff>
                    <xdr:row>37</xdr:row>
                    <xdr:rowOff>123825</xdr:rowOff>
                  </from>
                  <to>
                    <xdr:col>6</xdr:col>
                    <xdr:colOff>1123950</xdr:colOff>
                    <xdr:row>37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31" name="Drop Down 110">
              <controlPr defaultSize="0" autoLine="0" autoPict="0">
                <anchor moveWithCells="1">
                  <from>
                    <xdr:col>6</xdr:col>
                    <xdr:colOff>9525</xdr:colOff>
                    <xdr:row>38</xdr:row>
                    <xdr:rowOff>123825</xdr:rowOff>
                  </from>
                  <to>
                    <xdr:col>6</xdr:col>
                    <xdr:colOff>1123950</xdr:colOff>
                    <xdr:row>38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32" name="Drop Down 111">
              <controlPr defaultSize="0" autoLine="0" autoPict="0">
                <anchor moveWithCells="1">
                  <from>
                    <xdr:col>6</xdr:col>
                    <xdr:colOff>9525</xdr:colOff>
                    <xdr:row>39</xdr:row>
                    <xdr:rowOff>123825</xdr:rowOff>
                  </from>
                  <to>
                    <xdr:col>6</xdr:col>
                    <xdr:colOff>1123950</xdr:colOff>
                    <xdr:row>39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33" name="Drop Down 112">
              <controlPr defaultSize="0" autoLine="0" autoPict="0">
                <anchor moveWithCells="1">
                  <from>
                    <xdr:col>6</xdr:col>
                    <xdr:colOff>9525</xdr:colOff>
                    <xdr:row>40</xdr:row>
                    <xdr:rowOff>123825</xdr:rowOff>
                  </from>
                  <to>
                    <xdr:col>6</xdr:col>
                    <xdr:colOff>1123950</xdr:colOff>
                    <xdr:row>40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34" name="Drop Down 113">
              <controlPr defaultSize="0" autoLine="0" autoPict="0">
                <anchor moveWithCells="1">
                  <from>
                    <xdr:col>6</xdr:col>
                    <xdr:colOff>9525</xdr:colOff>
                    <xdr:row>42</xdr:row>
                    <xdr:rowOff>123825</xdr:rowOff>
                  </from>
                  <to>
                    <xdr:col>6</xdr:col>
                    <xdr:colOff>1123950</xdr:colOff>
                    <xdr:row>42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35" name="Drop Down 119">
              <controlPr defaultSize="0" autoLine="0" autoPict="0">
                <anchor moveWithCells="1">
                  <from>
                    <xdr:col>6</xdr:col>
                    <xdr:colOff>19050</xdr:colOff>
                    <xdr:row>25</xdr:row>
                    <xdr:rowOff>9525</xdr:rowOff>
                  </from>
                  <to>
                    <xdr:col>6</xdr:col>
                    <xdr:colOff>1133475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36" name="Drop Down 121">
              <controlPr defaultSize="0" autoLine="0" autoPict="0">
                <anchor moveWithCells="1">
                  <from>
                    <xdr:col>6</xdr:col>
                    <xdr:colOff>19050</xdr:colOff>
                    <xdr:row>11</xdr:row>
                    <xdr:rowOff>19050</xdr:rowOff>
                  </from>
                  <to>
                    <xdr:col>6</xdr:col>
                    <xdr:colOff>1133475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37" name="Drop Down 122">
              <controlPr defaultSize="0" autoLine="0" autoPict="0">
                <anchor moveWithCells="1">
                  <from>
                    <xdr:col>6</xdr:col>
                    <xdr:colOff>19050</xdr:colOff>
                    <xdr:row>12</xdr:row>
                    <xdr:rowOff>19050</xdr:rowOff>
                  </from>
                  <to>
                    <xdr:col>6</xdr:col>
                    <xdr:colOff>1133475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38" name="Drop Down 123">
              <controlPr defaultSize="0" autoLine="0" autoPict="0">
                <anchor moveWithCells="1">
                  <from>
                    <xdr:col>6</xdr:col>
                    <xdr:colOff>19050</xdr:colOff>
                    <xdr:row>13</xdr:row>
                    <xdr:rowOff>19050</xdr:rowOff>
                  </from>
                  <to>
                    <xdr:col>6</xdr:col>
                    <xdr:colOff>1133475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39" name="Drop Down 127">
              <controlPr defaultSize="0" autoLine="0" autoPict="0">
                <anchor moveWithCells="1">
                  <from>
                    <xdr:col>6</xdr:col>
                    <xdr:colOff>19050</xdr:colOff>
                    <xdr:row>26</xdr:row>
                    <xdr:rowOff>9525</xdr:rowOff>
                  </from>
                  <to>
                    <xdr:col>6</xdr:col>
                    <xdr:colOff>1133475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40" name="Drop Down 128">
              <controlPr defaultSize="0" autoLine="0" autoPict="0">
                <anchor moveWithCells="1">
                  <from>
                    <xdr:col>6</xdr:col>
                    <xdr:colOff>19050</xdr:colOff>
                    <xdr:row>27</xdr:row>
                    <xdr:rowOff>9525</xdr:rowOff>
                  </from>
                  <to>
                    <xdr:col>6</xdr:col>
                    <xdr:colOff>1133475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41" name="Drop Down 129">
              <controlPr defaultSize="0" autoLine="0" autoPict="0">
                <anchor moveWithCells="1">
                  <from>
                    <xdr:col>6</xdr:col>
                    <xdr:colOff>19050</xdr:colOff>
                    <xdr:row>28</xdr:row>
                    <xdr:rowOff>9525</xdr:rowOff>
                  </from>
                  <to>
                    <xdr:col>6</xdr:col>
                    <xdr:colOff>1133475</xdr:colOff>
                    <xdr:row>28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КЛ изчисления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2025-04-07T11:00:07Z</dcterms:modified>
</cp:coreProperties>
</file>